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-pc\Documents\幸子\大和市バドミントン協会\HP掲載用\"/>
    </mc:Choice>
  </mc:AlternateContent>
  <xr:revisionPtr revIDLastSave="0" documentId="8_{D3BF140A-4014-48D5-8866-72DBC6AC5288}" xr6:coauthVersionLast="47" xr6:coauthVersionMax="47" xr10:uidLastSave="{00000000-0000-0000-0000-000000000000}"/>
  <bookViews>
    <workbookView xWindow="1950" yWindow="750" windowWidth="19125" windowHeight="15450" xr2:uid="{D8D713B6-FE37-4AC1-9B57-96A94910FD7B}"/>
  </bookViews>
  <sheets>
    <sheet name="夫婦ミックス" sheetId="1" r:id="rId1"/>
  </sheets>
  <definedNames>
    <definedName name="_xlnm.Print_Area" localSheetId="0">夫婦ミックス!$A$13:$Q$37</definedName>
    <definedName name="_xlnm.Print_Titles" localSheetId="0">夫婦ミックス!$1:$10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6" i="1" l="1"/>
  <c r="Z36" i="1"/>
  <c r="P36" i="1"/>
  <c r="O36" i="1"/>
  <c r="B36" i="1"/>
  <c r="Z35" i="1"/>
  <c r="AA35" i="1" s="1"/>
  <c r="X35" i="1"/>
  <c r="W35" i="1"/>
  <c r="V35" i="1"/>
  <c r="U35" i="1"/>
  <c r="T35" i="1"/>
  <c r="P35" i="1"/>
  <c r="O35" i="1"/>
  <c r="M35" i="1"/>
  <c r="B35" i="1"/>
  <c r="AA34" i="1"/>
  <c r="Z34" i="1"/>
  <c r="P34" i="1"/>
  <c r="O34" i="1"/>
  <c r="B34" i="1"/>
  <c r="Z33" i="1"/>
  <c r="AA33" i="1" s="1"/>
  <c r="X33" i="1"/>
  <c r="W33" i="1"/>
  <c r="V33" i="1"/>
  <c r="U33" i="1"/>
  <c r="T33" i="1"/>
  <c r="P33" i="1"/>
  <c r="O33" i="1"/>
  <c r="M33" i="1"/>
  <c r="B33" i="1"/>
  <c r="AA32" i="1"/>
  <c r="Z32" i="1"/>
  <c r="P32" i="1"/>
  <c r="O32" i="1"/>
  <c r="B32" i="1"/>
  <c r="Z31" i="1"/>
  <c r="AA31" i="1" s="1"/>
  <c r="X31" i="1"/>
  <c r="W31" i="1"/>
  <c r="V31" i="1"/>
  <c r="U31" i="1"/>
  <c r="T31" i="1"/>
  <c r="P31" i="1"/>
  <c r="O31" i="1"/>
  <c r="M31" i="1"/>
  <c r="B31" i="1"/>
  <c r="AA30" i="1"/>
  <c r="Z30" i="1"/>
  <c r="P30" i="1"/>
  <c r="O30" i="1"/>
  <c r="B30" i="1"/>
  <c r="Z29" i="1"/>
  <c r="AA29" i="1" s="1"/>
  <c r="X29" i="1"/>
  <c r="W29" i="1"/>
  <c r="V29" i="1"/>
  <c r="U29" i="1"/>
  <c r="T29" i="1"/>
  <c r="P29" i="1"/>
  <c r="O29" i="1"/>
  <c r="M29" i="1"/>
  <c r="B29" i="1"/>
  <c r="AA28" i="1"/>
  <c r="Z28" i="1"/>
  <c r="P28" i="1"/>
  <c r="O28" i="1"/>
  <c r="B28" i="1"/>
  <c r="Z27" i="1"/>
  <c r="AA27" i="1" s="1"/>
  <c r="X27" i="1"/>
  <c r="W27" i="1"/>
  <c r="V27" i="1"/>
  <c r="U27" i="1"/>
  <c r="T27" i="1"/>
  <c r="P27" i="1"/>
  <c r="O27" i="1"/>
  <c r="M27" i="1"/>
  <c r="B27" i="1"/>
  <c r="AA26" i="1"/>
  <c r="Z26" i="1"/>
  <c r="P26" i="1"/>
  <c r="O26" i="1"/>
  <c r="B26" i="1"/>
  <c r="Z25" i="1"/>
  <c r="AA25" i="1" s="1"/>
  <c r="X25" i="1"/>
  <c r="W25" i="1"/>
  <c r="V25" i="1"/>
  <c r="U25" i="1"/>
  <c r="T25" i="1"/>
  <c r="P25" i="1"/>
  <c r="O25" i="1"/>
  <c r="M25" i="1"/>
  <c r="B25" i="1"/>
  <c r="AA24" i="1"/>
  <c r="Z24" i="1"/>
  <c r="P24" i="1"/>
  <c r="O24" i="1"/>
  <c r="B24" i="1"/>
  <c r="Z23" i="1"/>
  <c r="AA23" i="1" s="1"/>
  <c r="X23" i="1"/>
  <c r="W23" i="1"/>
  <c r="V23" i="1"/>
  <c r="U23" i="1"/>
  <c r="T23" i="1"/>
  <c r="P23" i="1"/>
  <c r="O23" i="1"/>
  <c r="M23" i="1"/>
  <c r="B23" i="1"/>
  <c r="AA22" i="1"/>
  <c r="Z22" i="1"/>
  <c r="P22" i="1"/>
  <c r="O22" i="1"/>
  <c r="B22" i="1"/>
  <c r="Z21" i="1"/>
  <c r="AA21" i="1" s="1"/>
  <c r="X21" i="1"/>
  <c r="W21" i="1"/>
  <c r="V21" i="1"/>
  <c r="U21" i="1"/>
  <c r="T21" i="1"/>
  <c r="P21" i="1"/>
  <c r="O21" i="1"/>
  <c r="M21" i="1"/>
  <c r="B21" i="1"/>
  <c r="AA20" i="1"/>
  <c r="Z20" i="1"/>
  <c r="P20" i="1"/>
  <c r="O20" i="1"/>
  <c r="B20" i="1"/>
  <c r="Z19" i="1"/>
  <c r="AA19" i="1" s="1"/>
  <c r="X19" i="1"/>
  <c r="W19" i="1"/>
  <c r="V19" i="1"/>
  <c r="U19" i="1"/>
  <c r="T19" i="1"/>
  <c r="P19" i="1"/>
  <c r="O19" i="1"/>
  <c r="M19" i="1"/>
  <c r="B19" i="1"/>
  <c r="AA18" i="1"/>
  <c r="Z18" i="1"/>
  <c r="P18" i="1"/>
  <c r="O18" i="1"/>
  <c r="B18" i="1"/>
  <c r="Z17" i="1"/>
  <c r="AA17" i="1" s="1"/>
  <c r="X17" i="1"/>
  <c r="W17" i="1"/>
  <c r="V17" i="1"/>
  <c r="U17" i="1"/>
  <c r="T17" i="1"/>
  <c r="P17" i="1"/>
  <c r="O17" i="1"/>
  <c r="M17" i="1"/>
  <c r="B17" i="1"/>
  <c r="AA16" i="1"/>
  <c r="Z16" i="1"/>
  <c r="P16" i="1"/>
  <c r="O16" i="1"/>
  <c r="B16" i="1"/>
  <c r="Z15" i="1"/>
  <c r="AA15" i="1" s="1"/>
  <c r="X15" i="1"/>
  <c r="W15" i="1"/>
  <c r="V15" i="1"/>
  <c r="U15" i="1"/>
  <c r="T15" i="1"/>
  <c r="P15" i="1"/>
  <c r="O15" i="1"/>
  <c r="M15" i="1"/>
  <c r="B15" i="1"/>
  <c r="AA14" i="1"/>
  <c r="Z14" i="1"/>
  <c r="P14" i="1"/>
  <c r="O14" i="1"/>
  <c r="B14" i="1"/>
  <c r="Z13" i="1"/>
  <c r="AA13" i="1" s="1"/>
  <c r="X13" i="1"/>
  <c r="W13" i="1"/>
  <c r="V13" i="1"/>
  <c r="U13" i="1"/>
  <c r="T13" i="1"/>
  <c r="P13" i="1"/>
  <c r="O13" i="1"/>
  <c r="M13" i="1"/>
  <c r="B13" i="1"/>
  <c r="AA12" i="1"/>
  <c r="Z12" i="1"/>
  <c r="P12" i="1"/>
  <c r="O12" i="1"/>
  <c r="Z11" i="1"/>
  <c r="AA11" i="1" s="1"/>
  <c r="X11" i="1"/>
  <c r="W11" i="1"/>
  <c r="V11" i="1"/>
  <c r="U11" i="1"/>
  <c r="T11" i="1"/>
  <c r="P11" i="1"/>
  <c r="O11" i="1"/>
  <c r="M11" i="1"/>
  <c r="H9" i="1"/>
  <c r="I8" i="1"/>
  <c r="H8" i="1"/>
  <c r="I36" i="1"/>
  <c r="G36" i="1"/>
  <c r="I35" i="1"/>
  <c r="G34" i="1"/>
  <c r="I33" i="1"/>
  <c r="G32" i="1"/>
  <c r="I31" i="1"/>
  <c r="G30" i="1"/>
  <c r="I29" i="1"/>
  <c r="G28" i="1"/>
  <c r="I27" i="1"/>
  <c r="G26" i="1"/>
  <c r="I25" i="1"/>
  <c r="G24" i="1"/>
  <c r="I23" i="1"/>
  <c r="G22" i="1"/>
  <c r="I21" i="1"/>
  <c r="G20" i="1"/>
  <c r="I19" i="1"/>
  <c r="G18" i="1"/>
  <c r="I17" i="1"/>
  <c r="G16" i="1"/>
  <c r="I15" i="1"/>
  <c r="G14" i="1"/>
  <c r="I13" i="1"/>
  <c r="G12" i="1"/>
  <c r="G11" i="1"/>
  <c r="E5" i="1"/>
  <c r="I34" i="1"/>
  <c r="I32" i="1"/>
  <c r="I28" i="1"/>
  <c r="I24" i="1"/>
  <c r="I22" i="1"/>
  <c r="I16" i="1"/>
  <c r="G35" i="1"/>
  <c r="G33" i="1"/>
  <c r="G31" i="1"/>
  <c r="G29" i="1"/>
  <c r="G27" i="1"/>
  <c r="G25" i="1"/>
  <c r="G23" i="1"/>
  <c r="G21" i="1"/>
  <c r="G19" i="1"/>
  <c r="G17" i="1"/>
  <c r="G15" i="1"/>
  <c r="G13" i="1"/>
  <c r="I30" i="1"/>
  <c r="I26" i="1"/>
  <c r="I20" i="1"/>
  <c r="I18" i="1"/>
  <c r="I11" i="1"/>
  <c r="I14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yossy</author>
  </authors>
  <commentList>
    <comment ref="E8" authorId="0" shapeId="0" xr:uid="{D14AFAB9-736F-4EAF-A838-5492E8255852}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▼をクリックし、表示されるリストから選択
</t>
        </r>
      </text>
    </comment>
    <comment ref="D11" authorId="0" shapeId="0" xr:uid="{01328D5E-E37B-458C-923A-664016227871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1" authorId="0" shapeId="0" xr:uid="{93A5BC60-74F6-4165-9702-3032E0D5F921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1" authorId="0" shapeId="0" xr:uid="{C620A8D5-73FB-4B73-B614-2EF9E41F9D13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1" authorId="0" shapeId="0" xr:uid="{7CA7582A-6BBC-4C44-9478-48F6300D92D5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1" authorId="0" shapeId="0" xr:uid="{8BB5D432-CA64-44D3-A960-F1053169F07B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12" authorId="0" shapeId="0" xr:uid="{0A615D05-845E-462D-8EDC-A81279DCB918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2" authorId="0" shapeId="0" xr:uid="{AD92FDB1-BB9C-4F9F-8187-3B06418280D9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2" authorId="0" shapeId="0" xr:uid="{BA651434-DF94-42A8-8859-D128388C69E1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13" authorId="0" shapeId="0" xr:uid="{79FAD9B2-297A-4F38-A51E-2B581C9617DC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3" authorId="0" shapeId="0" xr:uid="{23DBDAA6-9AA7-493C-8BEA-80EF867CECC0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3" authorId="0" shapeId="0" xr:uid="{B220BEA8-AEE6-4369-B000-BB4CBF383398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3" authorId="0" shapeId="0" xr:uid="{3BB06CB2-00A9-4CE4-9E73-7CABD3355F66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3" authorId="0" shapeId="0" xr:uid="{63E7DCFF-5B48-47DE-B9A0-3076F7EBB251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14" authorId="0" shapeId="0" xr:uid="{32BB9B47-7426-4060-9554-45909AF9C792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4" authorId="0" shapeId="0" xr:uid="{4B99ADA3-B26D-472E-897A-558CD6DA658E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4" authorId="0" shapeId="0" xr:uid="{00959683-9D25-481B-B686-B9F07EB525EF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15" authorId="0" shapeId="0" xr:uid="{8088D93B-998F-4A7A-A3AE-3040924404C2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5" authorId="0" shapeId="0" xr:uid="{385074D3-9884-4E18-B4CF-D761B413B7DF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5" authorId="0" shapeId="0" xr:uid="{F21C9664-200F-4A9F-A01B-CC38CDF26FDF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5" authorId="0" shapeId="0" xr:uid="{09C1FCF2-AB6E-4B22-9E19-F1176490AAA6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5" authorId="0" shapeId="0" xr:uid="{C8F0E90D-CB17-4185-A0EA-04EBF4DFB103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16" authorId="0" shapeId="0" xr:uid="{223F9C3B-6D4D-47DB-936E-022A34EBC13D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6" authorId="0" shapeId="0" xr:uid="{5A3CF946-0BB2-4A4F-8938-520122819862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6" authorId="0" shapeId="0" xr:uid="{2E8D22DC-9869-4EF4-939C-10CD3B7BCFF8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17" authorId="0" shapeId="0" xr:uid="{426C402D-F588-4542-A19A-9629E665F27B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7" authorId="0" shapeId="0" xr:uid="{EF6B74A0-CB78-43DF-9434-5594F848DF5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7" authorId="0" shapeId="0" xr:uid="{4B52AD7A-1E3C-4ED7-9A68-577E4BD97EB3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7" authorId="0" shapeId="0" xr:uid="{9C7AF713-A6EA-4D10-944E-F3DDE5EA0236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7" authorId="0" shapeId="0" xr:uid="{B3070773-F153-4BD5-8071-5A72F6E36C08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18" authorId="0" shapeId="0" xr:uid="{86088F0E-8EAA-4EB1-AE77-289B075D754D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8" authorId="0" shapeId="0" xr:uid="{F9B803DB-76D6-4701-A7A0-C6B4464EF18D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8" authorId="0" shapeId="0" xr:uid="{456F1FA0-FEF7-421B-A205-BC3A91E8F700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19" authorId="0" shapeId="0" xr:uid="{9D94F5D8-B953-463C-B0D9-36567565B9C1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9" authorId="0" shapeId="0" xr:uid="{294BBB32-9390-40C9-BD52-8175D5C7A99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9" authorId="0" shapeId="0" xr:uid="{46F0C2D5-39E9-430E-9160-1DF9474AAD6D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9" authorId="0" shapeId="0" xr:uid="{9DA006DF-EDCE-4BA9-A8B9-8E718550129C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9" authorId="0" shapeId="0" xr:uid="{A540E674-1113-4C9F-999C-AD5174A8F924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20" authorId="0" shapeId="0" xr:uid="{E69843F0-3D46-428E-8ADC-566A5130A061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0" authorId="0" shapeId="0" xr:uid="{97F89C03-F0C9-4F63-AFAD-CD2C2694652E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0" authorId="0" shapeId="0" xr:uid="{221B68A3-C34D-438F-91C9-53974F3CBE08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21" authorId="0" shapeId="0" xr:uid="{36762160-46A3-4652-996B-1B411CA3A6C7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1" authorId="0" shapeId="0" xr:uid="{A91A9DBB-9B2F-4637-82EE-BC84E77843F5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1" authorId="0" shapeId="0" xr:uid="{992B7F25-E0D4-4B81-8576-00E217E0AE58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1" authorId="0" shapeId="0" xr:uid="{FC5F6365-62DB-494F-8525-78A43F8C00B0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1" authorId="0" shapeId="0" xr:uid="{8A9BCBA8-8B36-4AF1-B279-5863446741E0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22" authorId="0" shapeId="0" xr:uid="{5AE7F825-8352-4219-9E4A-BB7E65313506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2" authorId="0" shapeId="0" xr:uid="{7D7C93FD-FC82-4910-929A-8657C9B72495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2" authorId="0" shapeId="0" xr:uid="{6BCADA50-B41A-4F0D-9AD7-1E87866F5378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23" authorId="0" shapeId="0" xr:uid="{F9865DFC-925E-4950-ACC0-B4B5417B584C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3" authorId="0" shapeId="0" xr:uid="{53BCF1DF-52FD-45E6-9F61-149F4C23D13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3" authorId="0" shapeId="0" xr:uid="{664FE7B2-A4A3-4451-A900-70E054B686D0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3" authorId="0" shapeId="0" xr:uid="{7D9065E1-01D6-44C1-9792-9BB671CAA27E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3" authorId="0" shapeId="0" xr:uid="{96BF3B31-6BE1-46E6-84F0-BE052A96EDEA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24" authorId="0" shapeId="0" xr:uid="{ADDD6712-BE7D-43C5-9267-26A5494165B7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4" authorId="0" shapeId="0" xr:uid="{4F7D4096-692E-4B29-AA4B-4EA28DC17FE1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4" authorId="0" shapeId="0" xr:uid="{674FEF49-D97E-4079-BC67-0DA119FFE379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25" authorId="0" shapeId="0" xr:uid="{52F3167E-5C08-4264-B22B-70B8E9D4B554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5" authorId="0" shapeId="0" xr:uid="{EC998FC7-0D10-44A7-936B-38CB6E2AAC06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5" authorId="0" shapeId="0" xr:uid="{E7581EFB-8B97-4C75-B1AC-BCB4F9DC8CCE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5" authorId="0" shapeId="0" xr:uid="{D5D05FE1-3F2F-4A62-8467-F878F9724A37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5" authorId="0" shapeId="0" xr:uid="{D1648A1B-7D3A-462A-AFA3-23A076DD448C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26" authorId="0" shapeId="0" xr:uid="{7CAE81B5-5E73-4724-8C8F-96ABB2AD5DE0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6" authorId="0" shapeId="0" xr:uid="{EEC8E7E1-6E50-4E1E-8164-33DB8710B06C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6" authorId="0" shapeId="0" xr:uid="{3E5B6A48-ADB6-4A7D-9AF5-2FADA0872D7B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27" authorId="0" shapeId="0" xr:uid="{3680A3C7-18FF-4EE8-B31D-A14F64AE58F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7" authorId="0" shapeId="0" xr:uid="{B6291D98-A606-41E4-9D77-39B3FD66B46F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7" authorId="0" shapeId="0" xr:uid="{391AB178-2FDB-4FA8-8184-31457B18FA19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7" authorId="0" shapeId="0" xr:uid="{D28E5452-1754-4F1E-AE4C-FB0896A3869E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7" authorId="0" shapeId="0" xr:uid="{4BA31A66-7E21-4E7F-B787-D229B056B09D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28" authorId="0" shapeId="0" xr:uid="{834D2A33-BD92-457A-B812-A9227CCCA537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8" authorId="0" shapeId="0" xr:uid="{120599EF-571C-471A-8B11-E9783FC39C8D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8" authorId="0" shapeId="0" xr:uid="{C6945E71-2361-451B-839D-7FE2196DFF70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29" authorId="0" shapeId="0" xr:uid="{E7F10CDA-F4B8-47C9-905C-85D4B7816C80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9" authorId="0" shapeId="0" xr:uid="{2A5B28B0-CC6D-48E2-8AA8-74190003997F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9" authorId="0" shapeId="0" xr:uid="{F1C3C11D-F3E6-46C9-84F0-60EDB8380150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9" authorId="0" shapeId="0" xr:uid="{273B1B86-015E-4188-932D-EEE942599CBA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9" authorId="0" shapeId="0" xr:uid="{8A5F11DA-860A-4515-AD84-D6977286CF0C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30" authorId="0" shapeId="0" xr:uid="{0573736B-9A76-4938-9F80-60953283685A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0" authorId="0" shapeId="0" xr:uid="{E1EFB268-B3DB-4CB5-8EE5-8C46C0574645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0" authorId="0" shapeId="0" xr:uid="{9B810835-CEAF-4804-8A19-DBBA49F5B91C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31" authorId="0" shapeId="0" xr:uid="{2C1511C9-9135-4E41-A12E-7A9B27B67515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31" authorId="0" shapeId="0" xr:uid="{B45420B4-F15D-482C-9D66-085641D568CB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31" authorId="0" shapeId="0" xr:uid="{ACB84B90-F8BE-498C-B4E0-48DB97A24FB7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1" authorId="0" shapeId="0" xr:uid="{26E69D82-E833-4073-BE3A-E3D004DCDA1E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1" authorId="0" shapeId="0" xr:uid="{3D5AB3CD-D8A5-4919-BD0C-797F70887AFE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32" authorId="0" shapeId="0" xr:uid="{381D577B-20EC-4A75-A771-047781209402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2" authorId="0" shapeId="0" xr:uid="{CA194CBF-3039-4688-A76D-0DE9E08D7B72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2" authorId="0" shapeId="0" xr:uid="{88E32753-D449-47F9-8C4B-AAEFCE590089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33" authorId="0" shapeId="0" xr:uid="{3D8EB36C-243D-4E09-8F22-639C47EDD195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33" authorId="0" shapeId="0" xr:uid="{8883474C-91B8-4317-B4A1-991599F4B966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33" authorId="0" shapeId="0" xr:uid="{4094EDD6-7F4B-478E-9BBA-14646C1DE646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3" authorId="0" shapeId="0" xr:uid="{BEC71517-5946-4C70-BF3C-EC497CC352FC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3" authorId="0" shapeId="0" xr:uid="{213FFAF1-DC3F-4197-91BD-1FFB4724EE02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34" authorId="0" shapeId="0" xr:uid="{FCD88DB8-BBD2-4EED-9372-784E7BA58A92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4" authorId="0" shapeId="0" xr:uid="{21C27582-7BAE-46CB-8AE4-938941B956F6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4" authorId="0" shapeId="0" xr:uid="{3AB078FF-A2F9-4C88-8EEF-6ABF151E52B3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35" authorId="0" shapeId="0" xr:uid="{500BAF20-BED3-45F3-96A0-2A7A11AA92E7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35" authorId="0" shapeId="0" xr:uid="{F317AFD9-2327-44C1-BB35-E3291F25D47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35" authorId="0" shapeId="0" xr:uid="{839386C6-B724-42E0-995F-EF268429A8B3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5" authorId="0" shapeId="0" xr:uid="{E6333BAC-E98A-410B-9FC6-2F03FF6B4098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5" authorId="0" shapeId="0" xr:uid="{3A90A921-B837-4099-A666-1D64740E1E22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36" authorId="0" shapeId="0" xr:uid="{54614FE6-9F56-480B-81B0-97BEB4F4A290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6" authorId="0" shapeId="0" xr:uid="{5646E42A-52EE-4768-A088-C6CE962C3B44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6" authorId="0" shapeId="0" xr:uid="{7D0C7A28-44C5-47F6-BD19-6F9F78350832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</commentList>
</comments>
</file>

<file path=xl/sharedStrings.xml><?xml version="1.0" encoding="utf-8"?>
<sst xmlns="http://schemas.openxmlformats.org/spreadsheetml/2006/main" count="43" uniqueCount="40">
  <si>
    <t>＜大和市親子・夫婦ミックス大会＞</t>
    <rPh sb="1" eb="4">
      <t>ヤマトシ</t>
    </rPh>
    <rPh sb="4" eb="6">
      <t>オヤコ</t>
    </rPh>
    <rPh sb="7" eb="9">
      <t>フウフ</t>
    </rPh>
    <phoneticPr fontId="5"/>
  </si>
  <si>
    <t>学生</t>
    <rPh sb="0" eb="2">
      <t>ガクセイ</t>
    </rPh>
    <phoneticPr fontId="7"/>
  </si>
  <si>
    <t>協会登録者</t>
    <rPh sb="0" eb="2">
      <t>キョウカイ</t>
    </rPh>
    <rPh sb="2" eb="4">
      <t>トウロク</t>
    </rPh>
    <rPh sb="4" eb="5">
      <t>シャ</t>
    </rPh>
    <phoneticPr fontId="7"/>
  </si>
  <si>
    <t>親子</t>
    <rPh sb="0" eb="2">
      <t>オヤコ</t>
    </rPh>
    <phoneticPr fontId="7"/>
  </si>
  <si>
    <t>その他</t>
    <rPh sb="2" eb="3">
      <t>タ</t>
    </rPh>
    <phoneticPr fontId="7"/>
  </si>
  <si>
    <t>申込年月日</t>
    <rPh sb="0" eb="2">
      <t>モウシコミ</t>
    </rPh>
    <phoneticPr fontId="7"/>
  </si>
  <si>
    <t>申込責任者</t>
    <rPh sb="0" eb="2">
      <t>モウシコミ</t>
    </rPh>
    <rPh sb="2" eb="5">
      <t>セキニンシャ</t>
    </rPh>
    <phoneticPr fontId="5"/>
  </si>
  <si>
    <t>所属名</t>
    <rPh sb="0" eb="3">
      <t>ショゾクメイ</t>
    </rPh>
    <phoneticPr fontId="5"/>
  </si>
  <si>
    <t>ショゾクフリガナ</t>
    <phoneticPr fontId="5"/>
  </si>
  <si>
    <t>夫婦D</t>
    <rPh sb="0" eb="2">
      <t>フウフ</t>
    </rPh>
    <phoneticPr fontId="7"/>
  </si>
  <si>
    <t>1部</t>
    <rPh sb="1" eb="2">
      <t>ブ</t>
    </rPh>
    <phoneticPr fontId="7"/>
  </si>
  <si>
    <t>2部</t>
    <rPh sb="1" eb="2">
      <t>ブ</t>
    </rPh>
    <phoneticPr fontId="7"/>
  </si>
  <si>
    <t>メールアドレス</t>
    <phoneticPr fontId="5"/>
  </si>
  <si>
    <t>混合D</t>
    <rPh sb="0" eb="2">
      <t>コンゴウ</t>
    </rPh>
    <phoneticPr fontId="7"/>
  </si>
  <si>
    <t>3部</t>
    <rPh sb="1" eb="2">
      <t>ブ</t>
    </rPh>
    <phoneticPr fontId="7"/>
  </si>
  <si>
    <t>ｼﾆｱ1</t>
    <phoneticPr fontId="7"/>
  </si>
  <si>
    <t>ｼﾆｱ2</t>
    <phoneticPr fontId="7"/>
  </si>
  <si>
    <t>電話番号</t>
    <rPh sb="0" eb="2">
      <t>デンワ</t>
    </rPh>
    <rPh sb="2" eb="4">
      <t>バンゴウ</t>
    </rPh>
    <phoneticPr fontId="5"/>
  </si>
  <si>
    <t>親子D</t>
    <rPh sb="0" eb="2">
      <t>オヤコ</t>
    </rPh>
    <phoneticPr fontId="7"/>
  </si>
  <si>
    <t>小学生</t>
    <rPh sb="0" eb="3">
      <t>ショウガクセイ</t>
    </rPh>
    <phoneticPr fontId="7"/>
  </si>
  <si>
    <t>中学生</t>
    <rPh sb="0" eb="3">
      <t>チュウガクセイ</t>
    </rPh>
    <phoneticPr fontId="7"/>
  </si>
  <si>
    <t>領収書</t>
    <rPh sb="0" eb="3">
      <t>リョウシュウショ</t>
    </rPh>
    <phoneticPr fontId="5"/>
  </si>
  <si>
    <t>不要</t>
  </si>
  <si>
    <r>
      <rPr>
        <sz val="11"/>
        <color indexed="8"/>
        <rFont val="ＭＳ Ｐゴシック"/>
        <family val="3"/>
        <charset val="128"/>
      </rPr>
      <t>種目</t>
    </r>
    <r>
      <rPr>
        <sz val="8"/>
        <color indexed="8"/>
        <rFont val="ＭＳ Ｐゴシック"/>
        <family val="3"/>
        <charset val="128"/>
      </rPr>
      <t xml:space="preserve">
D：ダブルス</t>
    </r>
    <rPh sb="0" eb="2">
      <t>シュモク</t>
    </rPh>
    <phoneticPr fontId="7"/>
  </si>
  <si>
    <t>ランク</t>
    <phoneticPr fontId="7"/>
  </si>
  <si>
    <t>氏　名</t>
    <rPh sb="0" eb="1">
      <t>シ</t>
    </rPh>
    <rPh sb="2" eb="3">
      <t>メイ</t>
    </rPh>
    <phoneticPr fontId="5"/>
  </si>
  <si>
    <t>シメイ　フリガナ</t>
    <phoneticPr fontId="7"/>
  </si>
  <si>
    <t>所　属</t>
    <rPh sb="0" eb="1">
      <t>ショ</t>
    </rPh>
    <rPh sb="2" eb="3">
      <t>ゾク</t>
    </rPh>
    <phoneticPr fontId="5"/>
  </si>
  <si>
    <t>ショゾク　フリガナ</t>
    <phoneticPr fontId="7"/>
  </si>
  <si>
    <t>高校生</t>
    <rPh sb="0" eb="3">
      <t>コウコウセイ</t>
    </rPh>
    <phoneticPr fontId="5"/>
  </si>
  <si>
    <t>協会
登録
者</t>
    <rPh sb="0" eb="2">
      <t>キョウカイ</t>
    </rPh>
    <rPh sb="3" eb="5">
      <t>トウロク</t>
    </rPh>
    <rPh sb="6" eb="7">
      <t>モノ</t>
    </rPh>
    <phoneticPr fontId="5"/>
  </si>
  <si>
    <t>ｼﾆｱ</t>
    <phoneticPr fontId="7"/>
  </si>
  <si>
    <t>親子</t>
    <rPh sb="0" eb="1">
      <t>オヤ</t>
    </rPh>
    <rPh sb="1" eb="2">
      <t>コ</t>
    </rPh>
    <phoneticPr fontId="7"/>
  </si>
  <si>
    <t>参加料</t>
    <rPh sb="0" eb="3">
      <t>サンカリョウ</t>
    </rPh>
    <phoneticPr fontId="5"/>
  </si>
  <si>
    <t>例</t>
    <rPh sb="0" eb="1">
      <t>レイ</t>
    </rPh>
    <phoneticPr fontId="5"/>
  </si>
  <si>
    <t>小学生</t>
  </si>
  <si>
    <t>大和　太郎</t>
    <rPh sb="0" eb="2">
      <t>ヤマト</t>
    </rPh>
    <rPh sb="3" eb="5">
      <t>タロウ</t>
    </rPh>
    <phoneticPr fontId="5"/>
  </si>
  <si>
    <t>大和クラブ</t>
    <rPh sb="0" eb="2">
      <t>ヤマト</t>
    </rPh>
    <phoneticPr fontId="5"/>
  </si>
  <si>
    <t>大和　次郎</t>
    <rPh sb="0" eb="2">
      <t>ヤマト</t>
    </rPh>
    <rPh sb="3" eb="5">
      <t>ジロウ</t>
    </rPh>
    <phoneticPr fontId="5"/>
  </si>
  <si>
    <t>ＹＡＭＡＴＯ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</si>
</sst>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参加組数　&quot;General&quot;組&quot;"/>
    <numFmt numFmtId="177" formatCode="&quot;合計金額　&quot;#,##0&quot;円&quot;"/>
    <numFmt numFmtId="178" formatCode="&quot;参加人数　&quot;General&quot;人&quot;"/>
    <numFmt numFmtId="179" formatCode="#,##0_ "/>
    <numFmt numFmtId="180" formatCode="#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HG丸ｺﾞｼｯｸM-PRO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0"/>
      <color theme="10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sz val="8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>
      <alignment vertical="center"/>
    </xf>
    <xf numFmtId="0" fontId="2" fillId="2" borderId="0" xfId="1" applyFont="1" applyFill="1" applyAlignment="1">
      <alignment shrinkToFit="1"/>
    </xf>
    <xf numFmtId="0" fontId="2" fillId="0" borderId="0" xfId="1" applyFont="1" applyAlignment="1">
      <alignment shrinkToFit="1"/>
    </xf>
    <xf numFmtId="0" fontId="2" fillId="0" borderId="1" xfId="1" applyFont="1" applyBorder="1" applyAlignment="1" applyProtection="1">
      <alignment horizontal="center" shrinkToFit="1"/>
    </xf>
    <xf numFmtId="0" fontId="2" fillId="0" borderId="0" xfId="1" applyFont="1" applyAlignment="1" applyProtection="1">
      <alignment shrinkToFit="1"/>
    </xf>
    <xf numFmtId="0" fontId="8" fillId="0" borderId="0" xfId="1" applyFont="1" applyAlignment="1">
      <alignment shrinkToFit="1"/>
    </xf>
    <xf numFmtId="0" fontId="9" fillId="2" borderId="0" xfId="1" applyFont="1" applyFill="1" applyBorder="1" applyAlignment="1">
      <alignment vertical="center" shrinkToFit="1"/>
    </xf>
    <xf numFmtId="0" fontId="2" fillId="2" borderId="0" xfId="1" applyFont="1" applyFill="1" applyBorder="1" applyAlignment="1">
      <alignment vertical="center" shrinkToFit="1"/>
    </xf>
    <xf numFmtId="0" fontId="9" fillId="2" borderId="0" xfId="1" applyFont="1" applyFill="1" applyAlignment="1">
      <alignment shrinkToFit="1"/>
    </xf>
    <xf numFmtId="0" fontId="2" fillId="2" borderId="0" xfId="1" applyFont="1" applyFill="1" applyAlignment="1">
      <alignment horizontal="center" shrinkToFit="1"/>
    </xf>
    <xf numFmtId="0" fontId="2" fillId="0" borderId="1" xfId="1" applyFont="1" applyBorder="1" applyAlignment="1" applyProtection="1">
      <alignment shrinkToFit="1"/>
    </xf>
    <xf numFmtId="0" fontId="2" fillId="0" borderId="0" xfId="1" applyFont="1" applyBorder="1" applyAlignment="1">
      <alignment shrinkToFit="1"/>
    </xf>
    <xf numFmtId="0" fontId="9" fillId="2" borderId="18" xfId="1" applyFont="1" applyFill="1" applyBorder="1" applyAlignment="1">
      <alignment vertical="center" shrinkToFit="1"/>
    </xf>
    <xf numFmtId="0" fontId="2" fillId="0" borderId="1" xfId="1" applyFont="1" applyBorder="1" applyProtection="1"/>
    <xf numFmtId="0" fontId="2" fillId="2" borderId="21" xfId="1" applyFont="1" applyFill="1" applyBorder="1" applyAlignment="1">
      <alignment vertical="center" shrinkToFit="1"/>
    </xf>
    <xf numFmtId="0" fontId="9" fillId="2" borderId="24" xfId="1" applyFont="1" applyFill="1" applyBorder="1" applyAlignment="1">
      <alignment vertical="center" shrinkToFit="1"/>
    </xf>
    <xf numFmtId="176" fontId="12" fillId="2" borderId="0" xfId="1" applyNumberFormat="1" applyFont="1" applyFill="1" applyAlignment="1">
      <alignment horizontal="right" shrinkToFit="1"/>
    </xf>
    <xf numFmtId="0" fontId="2" fillId="0" borderId="1" xfId="1" applyFont="1" applyBorder="1" applyAlignment="1">
      <alignment shrinkToFit="1"/>
    </xf>
    <xf numFmtId="178" fontId="12" fillId="2" borderId="0" xfId="1" applyNumberFormat="1" applyFont="1" applyFill="1" applyAlignment="1">
      <alignment horizontal="right" shrinkToFit="1"/>
    </xf>
    <xf numFmtId="0" fontId="2" fillId="2" borderId="0" xfId="1" applyFont="1" applyFill="1" applyAlignment="1">
      <alignment horizontal="center" vertical="center" shrinkToFit="1"/>
    </xf>
    <xf numFmtId="0" fontId="2" fillId="2" borderId="30" xfId="1" applyFont="1" applyFill="1" applyBorder="1" applyAlignment="1">
      <alignment horizontal="center" vertical="center" shrinkToFit="1"/>
    </xf>
    <xf numFmtId="0" fontId="2" fillId="2" borderId="31" xfId="1" applyFont="1" applyFill="1" applyBorder="1" applyAlignment="1">
      <alignment horizontal="center" vertical="center" shrinkToFit="1"/>
    </xf>
    <xf numFmtId="0" fontId="14" fillId="2" borderId="32" xfId="1" applyFont="1" applyFill="1" applyBorder="1" applyAlignment="1">
      <alignment horizontal="center" vertical="center" wrapText="1" shrinkToFit="1"/>
    </xf>
    <xf numFmtId="0" fontId="2" fillId="2" borderId="32" xfId="1" applyFont="1" applyFill="1" applyBorder="1" applyAlignment="1">
      <alignment horizontal="center" vertical="center" shrinkToFit="1"/>
    </xf>
    <xf numFmtId="0" fontId="2" fillId="2" borderId="33" xfId="1" applyFont="1" applyFill="1" applyBorder="1" applyAlignment="1">
      <alignment horizontal="center" vertical="center" shrinkToFit="1"/>
    </xf>
    <xf numFmtId="0" fontId="9" fillId="2" borderId="34" xfId="1" applyFont="1" applyFill="1" applyBorder="1" applyAlignment="1">
      <alignment horizontal="center" vertical="center" shrinkToFit="1"/>
    </xf>
    <xf numFmtId="0" fontId="9" fillId="2" borderId="32" xfId="1" applyFont="1" applyFill="1" applyBorder="1" applyAlignment="1">
      <alignment horizontal="center" vertical="center" wrapText="1" shrinkToFit="1"/>
    </xf>
    <xf numFmtId="0" fontId="2" fillId="2" borderId="32" xfId="1" applyFont="1" applyFill="1" applyBorder="1" applyAlignment="1">
      <alignment vertical="center" textRotation="255" shrinkToFit="1"/>
    </xf>
    <xf numFmtId="0" fontId="2" fillId="2" borderId="32" xfId="1" applyFont="1" applyFill="1" applyBorder="1" applyAlignment="1">
      <alignment horizontal="center" vertical="center" wrapText="1" shrinkToFit="1"/>
    </xf>
    <xf numFmtId="0" fontId="2" fillId="2" borderId="35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9" fillId="3" borderId="36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shrinkToFit="1"/>
    </xf>
    <xf numFmtId="0" fontId="9" fillId="3" borderId="39" xfId="1" applyFont="1" applyFill="1" applyBorder="1" applyAlignment="1">
      <alignment horizontal="center" vertical="center" shrinkToFit="1"/>
    </xf>
    <xf numFmtId="0" fontId="2" fillId="3" borderId="38" xfId="1" applyFont="1" applyFill="1" applyBorder="1" applyAlignment="1">
      <alignment horizontal="center" vertical="center" shrinkToFit="1"/>
    </xf>
    <xf numFmtId="0" fontId="2" fillId="3" borderId="40" xfId="1" applyFont="1" applyFill="1" applyBorder="1" applyAlignment="1">
      <alignment horizontal="center" vertical="center" shrinkToFit="1"/>
    </xf>
    <xf numFmtId="179" fontId="2" fillId="3" borderId="41" xfId="1" applyNumberFormat="1" applyFont="1" applyFill="1" applyBorder="1" applyAlignment="1">
      <alignment horizontal="center" vertical="center" shrinkToFit="1"/>
    </xf>
    <xf numFmtId="179" fontId="2" fillId="2" borderId="21" xfId="1" applyNumberFormat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shrinkToFit="1"/>
    </xf>
    <xf numFmtId="180" fontId="2" fillId="0" borderId="1" xfId="1" applyNumberFormat="1" applyFont="1" applyBorder="1" applyAlignment="1">
      <alignment shrinkToFit="1"/>
    </xf>
    <xf numFmtId="0" fontId="16" fillId="0" borderId="0" xfId="1" applyFont="1" applyAlignment="1">
      <alignment horizontal="left" vertical="center" shrinkToFit="1"/>
    </xf>
    <xf numFmtId="0" fontId="9" fillId="3" borderId="42" xfId="1" applyFont="1" applyFill="1" applyBorder="1" applyAlignment="1">
      <alignment horizontal="center" vertical="center" shrinkToFit="1"/>
    </xf>
    <xf numFmtId="0" fontId="2" fillId="3" borderId="45" xfId="1" applyFont="1" applyFill="1" applyBorder="1" applyAlignment="1">
      <alignment horizontal="center" vertical="center" shrinkToFit="1"/>
    </xf>
    <xf numFmtId="0" fontId="9" fillId="3" borderId="46" xfId="1" applyFont="1" applyFill="1" applyBorder="1" applyAlignment="1">
      <alignment horizontal="center" vertical="center" shrinkToFit="1"/>
    </xf>
    <xf numFmtId="0" fontId="2" fillId="3" borderId="27" xfId="1" applyFont="1" applyFill="1" applyBorder="1" applyAlignment="1">
      <alignment horizontal="center" vertical="center" shrinkToFit="1"/>
    </xf>
    <xf numFmtId="0" fontId="2" fillId="3" borderId="27" xfId="1" applyFont="1" applyFill="1" applyBorder="1" applyAlignment="1" applyProtection="1">
      <alignment horizontal="center" vertical="center" shrinkToFit="1"/>
    </xf>
    <xf numFmtId="0" fontId="2" fillId="3" borderId="20" xfId="1" applyFont="1" applyFill="1" applyBorder="1" applyAlignment="1">
      <alignment horizontal="center" vertical="center" shrinkToFit="1"/>
    </xf>
    <xf numFmtId="179" fontId="2" fillId="3" borderId="47" xfId="1" applyNumberFormat="1" applyFont="1" applyFill="1" applyBorder="1" applyAlignment="1">
      <alignment horizontal="center" vertical="center" shrinkToFit="1"/>
    </xf>
    <xf numFmtId="180" fontId="2" fillId="0" borderId="0" xfId="1" applyNumberFormat="1" applyFont="1" applyAlignment="1">
      <alignment shrinkToFit="1"/>
    </xf>
    <xf numFmtId="0" fontId="9" fillId="2" borderId="36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 applyProtection="1">
      <alignment horizontal="center" vertical="center" shrinkToFit="1"/>
      <protection locked="0"/>
    </xf>
    <xf numFmtId="0" fontId="9" fillId="2" borderId="39" xfId="1" applyFont="1" applyFill="1" applyBorder="1" applyAlignment="1" applyProtection="1">
      <alignment horizontal="center" vertical="center" shrinkToFit="1"/>
      <protection locked="0"/>
    </xf>
    <xf numFmtId="0" fontId="2" fillId="2" borderId="38" xfId="1" applyFont="1" applyFill="1" applyBorder="1" applyAlignment="1" applyProtection="1">
      <alignment horizontal="center" vertical="center" shrinkToFit="1"/>
      <protection locked="0"/>
    </xf>
    <xf numFmtId="0" fontId="2" fillId="2" borderId="40" xfId="1" applyFont="1" applyFill="1" applyBorder="1" applyAlignment="1" applyProtection="1">
      <alignment horizontal="center" vertical="center" shrinkToFit="1"/>
      <protection locked="0"/>
    </xf>
    <xf numFmtId="0" fontId="2" fillId="2" borderId="4" xfId="1" applyFont="1" applyFill="1" applyBorder="1" applyAlignment="1">
      <alignment horizontal="center" vertical="center" shrinkToFit="1"/>
    </xf>
    <xf numFmtId="179" fontId="2" fillId="2" borderId="41" xfId="1" applyNumberFormat="1" applyFont="1" applyFill="1" applyBorder="1" applyAlignment="1">
      <alignment horizontal="center" vertical="center" shrinkToFit="1"/>
    </xf>
    <xf numFmtId="180" fontId="2" fillId="2" borderId="1" xfId="1" applyNumberFormat="1" applyFont="1" applyFill="1" applyBorder="1" applyAlignment="1">
      <alignment shrinkToFit="1"/>
    </xf>
    <xf numFmtId="0" fontId="2" fillId="2" borderId="0" xfId="1" applyFont="1" applyFill="1" applyBorder="1" applyAlignment="1">
      <alignment shrinkToFit="1"/>
    </xf>
    <xf numFmtId="0" fontId="9" fillId="2" borderId="42" xfId="1" applyFont="1" applyFill="1" applyBorder="1" applyAlignment="1">
      <alignment horizontal="center" vertical="center" shrinkToFit="1"/>
    </xf>
    <xf numFmtId="0" fontId="2" fillId="2" borderId="45" xfId="1" applyFont="1" applyFill="1" applyBorder="1" applyAlignment="1" applyProtection="1">
      <alignment horizontal="center" vertical="center" shrinkToFit="1"/>
      <protection locked="0"/>
    </xf>
    <xf numFmtId="0" fontId="9" fillId="2" borderId="46" xfId="1" applyFont="1" applyFill="1" applyBorder="1" applyAlignment="1" applyProtection="1">
      <alignment horizontal="center" vertical="center" shrinkToFit="1"/>
      <protection locked="0"/>
    </xf>
    <xf numFmtId="0" fontId="2" fillId="2" borderId="27" xfId="1" applyFont="1" applyFill="1" applyBorder="1" applyAlignment="1" applyProtection="1">
      <alignment horizontal="center" vertical="center" shrinkToFit="1"/>
      <protection locked="0"/>
    </xf>
    <xf numFmtId="0" fontId="2" fillId="2" borderId="20" xfId="1" applyFont="1" applyFill="1" applyBorder="1" applyAlignment="1">
      <alignment horizontal="center" vertical="center" shrinkToFit="1"/>
    </xf>
    <xf numFmtId="179" fontId="2" fillId="2" borderId="47" xfId="1" applyNumberFormat="1" applyFont="1" applyFill="1" applyBorder="1" applyAlignment="1">
      <alignment horizontal="center" vertical="center" shrinkToFit="1"/>
    </xf>
    <xf numFmtId="180" fontId="2" fillId="2" borderId="0" xfId="1" applyNumberFormat="1" applyFont="1" applyFill="1" applyAlignment="1">
      <alignment shrinkToFit="1"/>
    </xf>
    <xf numFmtId="179" fontId="2" fillId="2" borderId="28" xfId="1" applyNumberFormat="1" applyFont="1" applyFill="1" applyBorder="1" applyAlignment="1">
      <alignment horizontal="center" vertical="center" shrinkToFit="1"/>
    </xf>
    <xf numFmtId="0" fontId="2" fillId="2" borderId="0" xfId="1" applyFont="1" applyFill="1" applyAlignment="1"/>
    <xf numFmtId="0" fontId="9" fillId="0" borderId="0" xfId="1" applyFont="1" applyAlignment="1">
      <alignment shrinkToFit="1"/>
    </xf>
    <xf numFmtId="0" fontId="4" fillId="2" borderId="0" xfId="1" applyFont="1" applyFill="1" applyAlignment="1">
      <alignment horizontal="left" vertical="top" shrinkToFit="1"/>
    </xf>
    <xf numFmtId="0" fontId="6" fillId="2" borderId="0" xfId="1" applyFont="1" applyFill="1" applyAlignment="1">
      <alignment horizontal="left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14" fontId="2" fillId="2" borderId="4" xfId="1" applyNumberFormat="1" applyFont="1" applyFill="1" applyBorder="1" applyAlignment="1" applyProtection="1">
      <alignment horizontal="center" vertical="center" shrinkToFit="1"/>
      <protection locked="0"/>
    </xf>
    <xf numFmtId="14" fontId="2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6" xfId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 applyProtection="1">
      <alignment horizontal="center" vertical="center" shrinkToFit="1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2" fillId="3" borderId="37" xfId="1" applyFont="1" applyFill="1" applyBorder="1" applyAlignment="1">
      <alignment horizontal="center" vertical="center" shrinkToFit="1"/>
    </xf>
    <xf numFmtId="0" fontId="2" fillId="3" borderId="43" xfId="1" applyFont="1" applyFill="1" applyBorder="1" applyAlignment="1">
      <alignment horizontal="center" vertical="center" shrinkToFit="1"/>
    </xf>
    <xf numFmtId="0" fontId="2" fillId="3" borderId="38" xfId="1" applyFont="1" applyFill="1" applyBorder="1" applyAlignment="1">
      <alignment horizontal="center" vertical="center" shrinkToFit="1"/>
    </xf>
    <xf numFmtId="0" fontId="2" fillId="3" borderId="44" xfId="1" applyFont="1" applyFill="1" applyBorder="1" applyAlignment="1">
      <alignment horizontal="center" vertical="center" shrinkToFit="1"/>
    </xf>
    <xf numFmtId="0" fontId="2" fillId="2" borderId="10" xfId="1" applyFont="1" applyFill="1" applyBorder="1" applyAlignment="1">
      <alignment horizontal="center" vertical="center" shrinkToFit="1"/>
    </xf>
    <xf numFmtId="0" fontId="2" fillId="2" borderId="11" xfId="1" applyFont="1" applyFill="1" applyBorder="1" applyAlignment="1">
      <alignment horizontal="center" vertical="center" shrinkToFit="1"/>
    </xf>
    <xf numFmtId="0" fontId="2" fillId="2" borderId="12" xfId="1" applyFont="1" applyFill="1" applyBorder="1" applyAlignment="1" applyProtection="1">
      <alignment horizontal="center" vertical="center" shrinkToFit="1"/>
      <protection locked="0"/>
    </xf>
    <xf numFmtId="0" fontId="2" fillId="2" borderId="13" xfId="1" applyFont="1" applyFill="1" applyBorder="1" applyAlignment="1" applyProtection="1">
      <alignment horizontal="center" vertical="center" shrinkToFit="1"/>
      <protection locked="0"/>
    </xf>
    <xf numFmtId="0" fontId="9" fillId="2" borderId="14" xfId="1" applyFont="1" applyFill="1" applyBorder="1" applyAlignment="1">
      <alignment horizontal="center" vertical="center" shrinkToFit="1"/>
    </xf>
    <xf numFmtId="0" fontId="9" fillId="2" borderId="15" xfId="1" applyFont="1" applyFill="1" applyBorder="1" applyAlignment="1">
      <alignment horizontal="center" vertical="center" shrinkToFit="1"/>
    </xf>
    <xf numFmtId="0" fontId="9" fillId="2" borderId="16" xfId="1" applyFont="1" applyFill="1" applyBorder="1" applyAlignment="1" applyProtection="1">
      <alignment horizontal="center" vertical="center" shrinkToFit="1"/>
      <protection locked="0"/>
    </xf>
    <xf numFmtId="0" fontId="9" fillId="2" borderId="17" xfId="1" applyFont="1" applyFill="1" applyBorder="1" applyAlignment="1" applyProtection="1">
      <alignment horizontal="center" vertical="center" shrinkToFit="1"/>
      <protection locked="0"/>
    </xf>
    <xf numFmtId="0" fontId="2" fillId="2" borderId="14" xfId="1" applyFont="1" applyFill="1" applyBorder="1" applyAlignment="1">
      <alignment horizontal="center" vertical="center" shrinkToFit="1"/>
    </xf>
    <xf numFmtId="0" fontId="2" fillId="2" borderId="19" xfId="1" applyFont="1" applyFill="1" applyBorder="1" applyAlignment="1">
      <alignment horizontal="center" vertical="center" shrinkToFit="1"/>
    </xf>
    <xf numFmtId="0" fontId="11" fillId="2" borderId="20" xfId="2" applyFont="1" applyFill="1" applyBorder="1" applyAlignment="1" applyProtection="1">
      <alignment horizontal="center" vertical="center" shrinkToFit="1"/>
      <protection locked="0"/>
    </xf>
    <xf numFmtId="0" fontId="11" fillId="2" borderId="0" xfId="2" applyFont="1" applyFill="1" applyBorder="1" applyAlignment="1" applyProtection="1">
      <alignment horizontal="center" vertical="center" shrinkToFit="1"/>
      <protection locked="0"/>
    </xf>
    <xf numFmtId="0" fontId="2" fillId="2" borderId="22" xfId="1" applyFont="1" applyFill="1" applyBorder="1" applyAlignment="1">
      <alignment horizontal="center" vertical="center" shrinkToFit="1"/>
    </xf>
    <xf numFmtId="0" fontId="2" fillId="2" borderId="23" xfId="1" applyFont="1" applyFill="1" applyBorder="1" applyAlignment="1">
      <alignment horizontal="center" vertical="center" shrinkToFit="1"/>
    </xf>
    <xf numFmtId="49" fontId="2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25" xfId="1" applyFont="1" applyFill="1" applyBorder="1" applyAlignment="1">
      <alignment horizontal="center" vertical="center" shrinkToFit="1"/>
    </xf>
    <xf numFmtId="0" fontId="2" fillId="2" borderId="26" xfId="1" applyFont="1" applyFill="1" applyBorder="1" applyAlignment="1">
      <alignment horizontal="center" vertical="center" shrinkToFit="1"/>
    </xf>
    <xf numFmtId="0" fontId="2" fillId="2" borderId="27" xfId="1" applyFont="1" applyFill="1" applyBorder="1" applyAlignment="1" applyProtection="1">
      <alignment horizontal="center" vertical="center" shrinkToFit="1"/>
      <protection locked="0"/>
    </xf>
    <xf numFmtId="0" fontId="2" fillId="2" borderId="28" xfId="1" applyFont="1" applyFill="1" applyBorder="1" applyAlignment="1" applyProtection="1">
      <alignment horizontal="center" vertical="center" shrinkToFit="1"/>
      <protection locked="0"/>
    </xf>
    <xf numFmtId="177" fontId="13" fillId="2" borderId="0" xfId="1" applyNumberFormat="1" applyFont="1" applyFill="1" applyBorder="1" applyAlignment="1">
      <alignment horizontal="right" vertical="center" shrinkToFit="1"/>
    </xf>
    <xf numFmtId="177" fontId="13" fillId="2" borderId="29" xfId="1" applyNumberFormat="1" applyFont="1" applyFill="1" applyBorder="1" applyAlignment="1">
      <alignment horizontal="right" vertical="center" shrinkToFit="1"/>
    </xf>
    <xf numFmtId="0" fontId="2" fillId="2" borderId="37" xfId="1" applyFont="1" applyFill="1" applyBorder="1" applyAlignment="1">
      <alignment horizontal="center" vertical="center" shrinkToFit="1"/>
    </xf>
    <xf numFmtId="0" fontId="2" fillId="2" borderId="43" xfId="1" applyFont="1" applyFill="1" applyBorder="1" applyAlignment="1">
      <alignment horizontal="center" vertical="center" shrinkToFit="1"/>
    </xf>
    <xf numFmtId="0" fontId="2" fillId="2" borderId="38" xfId="1" applyFont="1" applyFill="1" applyBorder="1" applyAlignment="1" applyProtection="1">
      <alignment horizontal="center" vertical="center" shrinkToFit="1"/>
      <protection locked="0"/>
    </xf>
    <xf numFmtId="0" fontId="2" fillId="2" borderId="44" xfId="1" applyFont="1" applyFill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標準" xfId="0" builtinId="0"/>
    <cellStyle name="標準 2" xfId="1" xr:uid="{FAF061A1-AA95-4A85-9340-2E051625AFAC}"/>
  </cellStyles>
  <dxfs count="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527685</xdr:colOff>
      <xdr:row>0</xdr:row>
      <xdr:rowOff>63500</xdr:rowOff>
    </xdr:from>
    <xdr:ext cx="3519051" cy="15811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0A21C8A-BD2F-4C41-BE64-D8A2A3B31031}"/>
            </a:ext>
          </a:extLst>
        </xdr:cNvPr>
        <xdr:cNvSpPr txBox="1"/>
      </xdr:nvSpPr>
      <xdr:spPr>
        <a:xfrm>
          <a:off x="4330065" y="63500"/>
          <a:ext cx="3519051" cy="1581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numCol="1" spcCol="0" rtlCol="0" anchor="ctr">
          <a:noAutofit/>
        </a:bodyPr>
        <a:lstStyle/>
        <a:p>
          <a:pPr lvl="0"/>
          <a:r>
            <a:rPr kumimoji="1" lang="ja-JP" altLang="en-US" sz="800"/>
            <a:t>＊中高生・大和市バドミントン協会登録者は該当欄で○を選択してください。</a:t>
          </a:r>
          <a:br>
            <a:rPr kumimoji="1" lang="en-US" altLang="ja-JP" sz="800"/>
          </a:br>
          <a:r>
            <a:rPr kumimoji="1" lang="ja-JP" altLang="en-US" sz="800"/>
            <a:t>　</a:t>
          </a:r>
          <a:endParaRPr kumimoji="1" lang="en-US" altLang="ja-JP" sz="800"/>
        </a:p>
        <a:p>
          <a:pPr lvl="0"/>
          <a:r>
            <a:rPr kumimoji="1" lang="ja-JP" altLang="en-US" sz="800"/>
            <a:t>＊苗字と名前の間には、必ず全角の「空白」を入力してください</a:t>
          </a:r>
          <a:endParaRPr kumimoji="1" lang="en-US" altLang="ja-JP" sz="800"/>
        </a:p>
        <a:p>
          <a:pPr lvl="0"/>
          <a:endParaRPr kumimoji="1" lang="en-US" altLang="ja-JP" sz="800"/>
        </a:p>
        <a:p>
          <a:pPr lvl="0"/>
          <a:r>
            <a:rPr kumimoji="1" lang="ja-JP" altLang="en-US" sz="800"/>
            <a:t>＊ｼﾆｱ</a:t>
          </a:r>
          <a:r>
            <a:rPr kumimoji="1" lang="en-US" altLang="ja-JP" sz="800"/>
            <a:t>1</a:t>
          </a:r>
          <a:r>
            <a:rPr kumimoji="1" lang="ja-JP" altLang="en-US" sz="800"/>
            <a:t>は上級者、ｼﾆｱ</a:t>
          </a:r>
          <a:r>
            <a:rPr kumimoji="1" lang="en-US" altLang="ja-JP" sz="800"/>
            <a:t>2</a:t>
          </a:r>
          <a:r>
            <a:rPr kumimoji="1" lang="ja-JP" altLang="en-US" sz="800"/>
            <a:t>は初・中級者。シニアの欄に年齢を記入して下さい。</a:t>
          </a:r>
          <a:endParaRPr kumimoji="1" lang="en-US" altLang="ja-JP" sz="800"/>
        </a:p>
        <a:p>
          <a:endParaRPr kumimoji="1" lang="en-US" altLang="ja-JP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>
              <a:solidFill>
                <a:schemeClr val="dk1"/>
              </a:solidFill>
              <a:latin typeface="+mn-lt"/>
              <a:ea typeface="+mn-ea"/>
              <a:cs typeface="+mn-cs"/>
            </a:rPr>
            <a:t>＊フリガナが、間違っている又は表示されない場合は手入力してください。</a:t>
          </a:r>
          <a:endParaRPr kumimoji="1" lang="en-US" altLang="ja-JP" sz="800"/>
        </a:p>
        <a:p>
          <a:pPr lvl="0"/>
          <a:endParaRPr kumimoji="1" lang="en-US" altLang="ja-JP" sz="800"/>
        </a:p>
        <a:p>
          <a:pPr lvl="0"/>
          <a:r>
            <a:rPr kumimoji="1" lang="ja-JP" altLang="en-US" sz="800"/>
            <a:t>＊参加費は、代表者がまとめてお支払い下さい。 （高校生の参加費は</a:t>
          </a:r>
          <a:r>
            <a:rPr kumimoji="1" lang="en-US" altLang="ja-JP" sz="800"/>
            <a:t>900</a:t>
          </a:r>
          <a:r>
            <a:rPr kumimoji="1" lang="ja-JP" altLang="en-US" sz="800"/>
            <a:t>円）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04556-48B0-4880-8DAB-E1885E638EA8}">
  <dimension ref="A1:AA37"/>
  <sheetViews>
    <sheetView showGridLines="0" tabSelected="1" workbookViewId="0">
      <selection activeCell="E2" sqref="E2:F2"/>
    </sheetView>
  </sheetViews>
  <sheetFormatPr defaultColWidth="11.375" defaultRowHeight="18.75" x14ac:dyDescent="0.4"/>
  <cols>
    <col min="1" max="1" width="0.25" style="2" customWidth="1"/>
    <col min="2" max="2" width="3.75" style="2" hidden="1" customWidth="1"/>
    <col min="3" max="3" width="3.75" style="2" customWidth="1"/>
    <col min="4" max="4" width="9.75" style="2" customWidth="1"/>
    <col min="5" max="5" width="5.75" style="2" customWidth="1"/>
    <col min="6" max="6" width="16.75" style="2" customWidth="1"/>
    <col min="7" max="7" width="13.5" style="68" customWidth="1"/>
    <col min="8" max="8" width="19.75" style="2" customWidth="1"/>
    <col min="9" max="9" width="17.875" style="68" customWidth="1"/>
    <col min="10" max="10" width="3.5" style="2" customWidth="1"/>
    <col min="11" max="11" width="3.875" style="2" customWidth="1"/>
    <col min="12" max="12" width="3.375" style="2" bestFit="1" customWidth="1"/>
    <col min="13" max="13" width="2.75" style="39" customWidth="1"/>
    <col min="14" max="14" width="6.875" style="39" hidden="1" customWidth="1"/>
    <col min="15" max="15" width="8" style="2" customWidth="1"/>
    <col min="16" max="16" width="6.75" style="2" hidden="1" customWidth="1"/>
    <col min="17" max="18" width="1.75" style="2" hidden="1" customWidth="1"/>
    <col min="19" max="19" width="6.875" style="2" hidden="1" customWidth="1"/>
    <col min="20" max="20" width="11.25" style="2" hidden="1" customWidth="1"/>
    <col min="21" max="21" width="7.375" style="2" hidden="1" customWidth="1"/>
    <col min="22" max="22" width="7.25" style="2" hidden="1" customWidth="1"/>
    <col min="23" max="24" width="6" style="2" hidden="1" customWidth="1"/>
    <col min="25" max="25" width="1.625" style="2" hidden="1" customWidth="1"/>
    <col min="26" max="26" width="2.625" style="2" hidden="1" customWidth="1"/>
    <col min="27" max="27" width="54.5" style="5" bestFit="1" customWidth="1"/>
    <col min="28" max="16384" width="11.375" style="2"/>
  </cols>
  <sheetData>
    <row r="1" spans="1:27" ht="24" customHeight="1" thickBot="1" x14ac:dyDescent="0.45">
      <c r="A1" s="1"/>
      <c r="B1" s="1">
        <v>1</v>
      </c>
      <c r="C1" s="69" t="s">
        <v>0</v>
      </c>
      <c r="D1" s="69"/>
      <c r="E1" s="69"/>
      <c r="F1" s="69"/>
      <c r="G1" s="69"/>
      <c r="H1" s="69"/>
      <c r="I1" s="69"/>
      <c r="J1" s="69"/>
      <c r="K1" s="69"/>
      <c r="L1" s="70"/>
      <c r="M1" s="70"/>
      <c r="N1" s="70"/>
      <c r="O1" s="70"/>
      <c r="P1" s="1"/>
      <c r="Q1" s="1"/>
      <c r="S1" s="3" t="s">
        <v>1</v>
      </c>
      <c r="T1" s="3" t="s">
        <v>2</v>
      </c>
      <c r="U1" s="3" t="s">
        <v>3</v>
      </c>
      <c r="V1" s="3" t="s">
        <v>4</v>
      </c>
      <c r="W1" s="4"/>
      <c r="X1" s="4"/>
    </row>
    <row r="2" spans="1:27" ht="20.25" customHeight="1" x14ac:dyDescent="0.4">
      <c r="A2" s="1"/>
      <c r="B2" s="1"/>
      <c r="C2" s="71" t="s">
        <v>5</v>
      </c>
      <c r="D2" s="72"/>
      <c r="E2" s="73"/>
      <c r="F2" s="74"/>
      <c r="G2" s="6"/>
      <c r="H2" s="7"/>
      <c r="I2" s="8"/>
      <c r="J2" s="1"/>
      <c r="K2" s="1"/>
      <c r="L2" s="1"/>
      <c r="M2" s="9"/>
      <c r="N2" s="9"/>
      <c r="P2" s="1"/>
      <c r="Q2" s="1"/>
      <c r="S2" s="3">
        <v>900</v>
      </c>
      <c r="T2" s="3">
        <v>1100</v>
      </c>
      <c r="U2" s="3">
        <v>1600</v>
      </c>
      <c r="V2" s="3">
        <v>1600</v>
      </c>
      <c r="W2" s="4"/>
      <c r="X2" s="4"/>
    </row>
    <row r="3" spans="1:27" ht="20.25" customHeight="1" x14ac:dyDescent="0.4">
      <c r="A3" s="1"/>
      <c r="B3" s="1"/>
      <c r="C3" s="75" t="s">
        <v>6</v>
      </c>
      <c r="D3" s="76"/>
      <c r="E3" s="77"/>
      <c r="F3" s="78"/>
      <c r="G3" s="6"/>
      <c r="H3" s="7"/>
      <c r="I3" s="6"/>
      <c r="J3" s="7"/>
      <c r="K3" s="1"/>
      <c r="L3" s="1"/>
      <c r="M3" s="9"/>
      <c r="N3" s="9"/>
      <c r="O3" s="1"/>
      <c r="P3" s="1"/>
      <c r="Q3" s="1"/>
      <c r="S3" s="4"/>
      <c r="T3" s="4"/>
      <c r="U3" s="4"/>
      <c r="V3" s="4"/>
      <c r="W3" s="4"/>
      <c r="X3" s="4"/>
    </row>
    <row r="4" spans="1:27" ht="20.25" customHeight="1" x14ac:dyDescent="0.4">
      <c r="A4" s="1"/>
      <c r="B4" s="1"/>
      <c r="C4" s="83" t="s">
        <v>7</v>
      </c>
      <c r="D4" s="84"/>
      <c r="E4" s="85"/>
      <c r="F4" s="86"/>
      <c r="G4" s="6"/>
      <c r="H4" s="7"/>
      <c r="I4" s="6"/>
      <c r="J4" s="7"/>
      <c r="K4" s="1"/>
      <c r="L4" s="1"/>
      <c r="M4" s="9"/>
      <c r="N4" s="9"/>
      <c r="O4" s="1"/>
      <c r="P4" s="1"/>
      <c r="Q4" s="1"/>
      <c r="S4" s="10">
        <v>1</v>
      </c>
      <c r="T4" s="10">
        <v>2</v>
      </c>
      <c r="U4" s="10">
        <v>3</v>
      </c>
      <c r="V4" s="10">
        <v>4</v>
      </c>
      <c r="W4" s="10">
        <v>5</v>
      </c>
      <c r="X4" s="10">
        <v>6</v>
      </c>
      <c r="Y4" s="11"/>
    </row>
    <row r="5" spans="1:27" ht="20.25" customHeight="1" thickBot="1" x14ac:dyDescent="0.45">
      <c r="A5" s="1"/>
      <c r="B5" s="1"/>
      <c r="C5" s="87" t="s">
        <v>8</v>
      </c>
      <c r="D5" s="88"/>
      <c r="E5" s="89" t="str">
        <f>PHONETIC(E4)</f>
        <v/>
      </c>
      <c r="F5" s="90"/>
      <c r="G5" s="12"/>
      <c r="H5" s="7"/>
      <c r="I5" s="6"/>
      <c r="J5" s="7"/>
      <c r="K5" s="1"/>
      <c r="L5" s="1"/>
      <c r="M5" s="9"/>
      <c r="N5" s="9"/>
      <c r="O5" s="1"/>
      <c r="P5" s="1"/>
      <c r="Q5" s="1"/>
      <c r="S5" s="13" t="s">
        <v>9</v>
      </c>
      <c r="T5" s="13" t="s">
        <v>10</v>
      </c>
      <c r="U5" s="13" t="s">
        <v>11</v>
      </c>
      <c r="V5" s="13"/>
      <c r="W5" s="13"/>
      <c r="X5" s="13"/>
      <c r="Y5" s="11"/>
    </row>
    <row r="6" spans="1:27" ht="20.25" customHeight="1" thickBot="1" x14ac:dyDescent="0.45">
      <c r="A6" s="1"/>
      <c r="B6" s="1"/>
      <c r="C6" s="91" t="s">
        <v>12</v>
      </c>
      <c r="D6" s="92"/>
      <c r="E6" s="93"/>
      <c r="F6" s="94"/>
      <c r="G6" s="94"/>
      <c r="H6" s="14"/>
      <c r="I6" s="6"/>
      <c r="J6" s="7"/>
      <c r="K6" s="1"/>
      <c r="L6" s="1"/>
      <c r="M6" s="9"/>
      <c r="N6" s="9"/>
      <c r="O6" s="1"/>
      <c r="P6" s="1"/>
      <c r="Q6" s="1"/>
      <c r="S6" s="13" t="s">
        <v>13</v>
      </c>
      <c r="T6" s="13" t="s">
        <v>10</v>
      </c>
      <c r="U6" s="13" t="s">
        <v>11</v>
      </c>
      <c r="V6" s="13" t="s">
        <v>14</v>
      </c>
      <c r="W6" s="13" t="s">
        <v>15</v>
      </c>
      <c r="X6" s="13" t="s">
        <v>16</v>
      </c>
    </row>
    <row r="7" spans="1:27" ht="20.25" customHeight="1" x14ac:dyDescent="0.4">
      <c r="A7" s="1"/>
      <c r="B7" s="1"/>
      <c r="C7" s="95" t="s">
        <v>17</v>
      </c>
      <c r="D7" s="96"/>
      <c r="E7" s="97"/>
      <c r="F7" s="98"/>
      <c r="G7" s="15"/>
      <c r="H7" s="7"/>
      <c r="I7" s="6"/>
      <c r="J7" s="7"/>
      <c r="L7" s="1"/>
      <c r="M7" s="9"/>
      <c r="N7" s="9"/>
      <c r="O7" s="1"/>
      <c r="P7" s="1"/>
      <c r="Q7" s="1"/>
      <c r="S7" s="13" t="s">
        <v>18</v>
      </c>
      <c r="T7" s="13" t="s">
        <v>19</v>
      </c>
      <c r="U7" s="13" t="s">
        <v>20</v>
      </c>
      <c r="V7" s="13"/>
      <c r="W7" s="13"/>
      <c r="X7" s="13"/>
      <c r="Y7" s="11"/>
    </row>
    <row r="8" spans="1:27" ht="20.25" customHeight="1" thickBot="1" x14ac:dyDescent="0.45">
      <c r="A8" s="1"/>
      <c r="B8" s="1"/>
      <c r="C8" s="99" t="s">
        <v>21</v>
      </c>
      <c r="D8" s="100"/>
      <c r="E8" s="101" t="s">
        <v>22</v>
      </c>
      <c r="F8" s="102"/>
      <c r="G8" s="8"/>
      <c r="H8" s="16">
        <f>COUNTA($D$13:$D$36)</f>
        <v>0</v>
      </c>
      <c r="I8" s="103">
        <f>SUM(O13:O36)</f>
        <v>0</v>
      </c>
      <c r="J8" s="103"/>
      <c r="K8" s="103"/>
      <c r="L8" s="103"/>
      <c r="M8" s="103"/>
      <c r="N8" s="103"/>
      <c r="O8" s="103"/>
      <c r="P8" s="1"/>
      <c r="Q8" s="1"/>
      <c r="S8" s="17"/>
      <c r="T8" s="17"/>
      <c r="U8" s="17"/>
      <c r="V8" s="17"/>
      <c r="W8" s="17"/>
      <c r="X8" s="17"/>
      <c r="Y8" s="11"/>
    </row>
    <row r="9" spans="1:27" ht="12.75" customHeight="1" thickBot="1" x14ac:dyDescent="0.45">
      <c r="A9" s="1"/>
      <c r="B9" s="1"/>
      <c r="C9" s="1"/>
      <c r="D9" s="1"/>
      <c r="E9" s="1"/>
      <c r="F9" s="1"/>
      <c r="G9" s="8"/>
      <c r="H9" s="18">
        <f>COUNTA($F$13:$F$36)</f>
        <v>0</v>
      </c>
      <c r="I9" s="104"/>
      <c r="J9" s="104"/>
      <c r="K9" s="104"/>
      <c r="L9" s="104"/>
      <c r="M9" s="104"/>
      <c r="N9" s="104"/>
      <c r="O9" s="104"/>
      <c r="P9" s="1"/>
      <c r="Q9" s="1"/>
      <c r="S9" s="11"/>
      <c r="T9" s="11"/>
      <c r="U9" s="11"/>
      <c r="V9" s="11"/>
      <c r="W9" s="11"/>
      <c r="X9" s="11"/>
      <c r="Y9" s="11"/>
    </row>
    <row r="10" spans="1:27" s="30" customFormat="1" ht="51" customHeight="1" thickBot="1" x14ac:dyDescent="0.45">
      <c r="A10" s="19"/>
      <c r="B10" s="20"/>
      <c r="C10" s="21"/>
      <c r="D10" s="22" t="s">
        <v>23</v>
      </c>
      <c r="E10" s="23" t="s">
        <v>24</v>
      </c>
      <c r="F10" s="24" t="s">
        <v>25</v>
      </c>
      <c r="G10" s="25" t="s">
        <v>26</v>
      </c>
      <c r="H10" s="24" t="s">
        <v>27</v>
      </c>
      <c r="I10" s="25" t="s">
        <v>28</v>
      </c>
      <c r="J10" s="26" t="s">
        <v>29</v>
      </c>
      <c r="K10" s="26" t="s">
        <v>30</v>
      </c>
      <c r="L10" s="27" t="s">
        <v>31</v>
      </c>
      <c r="M10" s="28" t="s">
        <v>32</v>
      </c>
      <c r="N10" s="24"/>
      <c r="O10" s="29" t="s">
        <v>33</v>
      </c>
      <c r="P10" s="1"/>
      <c r="Q10" s="1"/>
      <c r="AA10" s="31"/>
    </row>
    <row r="11" spans="1:27" s="39" customFormat="1" ht="25.15" customHeight="1" x14ac:dyDescent="0.4">
      <c r="A11" s="9"/>
      <c r="B11" s="32"/>
      <c r="C11" s="79" t="s">
        <v>34</v>
      </c>
      <c r="D11" s="81" t="s">
        <v>18</v>
      </c>
      <c r="E11" s="81" t="s">
        <v>35</v>
      </c>
      <c r="F11" s="33" t="s">
        <v>36</v>
      </c>
      <c r="G11" s="34" t="str">
        <f>PHONETIC(F11)</f>
        <v>ヤマト　タロウ</v>
      </c>
      <c r="H11" s="33" t="s">
        <v>37</v>
      </c>
      <c r="I11" s="34" t="str">
        <f>PHONETIC(H11)</f>
        <v>ヤマトクラブ</v>
      </c>
      <c r="J11" s="35"/>
      <c r="K11" s="35"/>
      <c r="L11" s="35"/>
      <c r="M11" s="36" t="str">
        <f>IF(D11="親子D","親","")</f>
        <v>親</v>
      </c>
      <c r="N11" s="33"/>
      <c r="O11" s="37">
        <f>IF($F11="","",IF($D11="親子D",1600,IF($J11&lt;&gt;"",$S$2,IF($K11&lt;&gt;"",$T$2,$V$2))))</f>
        <v>1600</v>
      </c>
      <c r="P11" s="38">
        <f>IF($F11="","",IF($J11&lt;&gt;"",$S$2,IF($K11&lt;&gt;"",$T$2,$V$2)))</f>
        <v>1600</v>
      </c>
      <c r="Q11" s="1"/>
      <c r="T11" s="40" t="str">
        <f>IF($D11="","",IF($D11=$S$5,T$5,IF($D11=$S$6,T$6,IF($D11=$S$7,T$7))))</f>
        <v>小学生</v>
      </c>
      <c r="U11" s="40" t="str">
        <f>IF($D11="","",IF($D11=$S$5,U$5,IF($D11=$S$6,U$6,IF($D11=$S$7,U$7))))</f>
        <v>中学生</v>
      </c>
      <c r="V11" s="40">
        <f>IF($D11="","",IF($D11=$S$5,V$5,IF($D11=$S$6,V$6,IF($D11=$S$7,V$7))))</f>
        <v>0</v>
      </c>
      <c r="W11" s="40">
        <f>IF($D11="","",IF($D11=$S$5,W$5,IF($D11=$S$6,W$6,IF($D11=$S$7,W$7))))</f>
        <v>0</v>
      </c>
      <c r="X11" s="40">
        <f>IF($D11="","",IF($D11=$S$5,X$5,IF($D11=$S$6,X$6,IF($D11=$S$7,X$7))))</f>
        <v>0</v>
      </c>
      <c r="Y11" s="11"/>
      <c r="Z11" s="39">
        <f>IFERROR(SEARCH("　",$F11,1),0)</f>
        <v>3</v>
      </c>
      <c r="AA11" s="41" t="str">
        <f>IF(OR(AND($F11&lt;&gt;"",Z11=0),AND($F12&lt;&gt;"",Z12=0,)),"苗字と名前の間に全角文字で「空白」を入力してください","")</f>
        <v/>
      </c>
    </row>
    <row r="12" spans="1:27" s="39" customFormat="1" ht="26.25" customHeight="1" thickBot="1" x14ac:dyDescent="0.45">
      <c r="A12" s="9"/>
      <c r="B12" s="42"/>
      <c r="C12" s="80"/>
      <c r="D12" s="82"/>
      <c r="E12" s="82"/>
      <c r="F12" s="43" t="s">
        <v>38</v>
      </c>
      <c r="G12" s="44" t="str">
        <f>PHONETIC(F12)</f>
        <v>ヤマト　ジロウ</v>
      </c>
      <c r="H12" s="43" t="s">
        <v>39</v>
      </c>
      <c r="I12" s="44" t="str">
        <f>PHONETIC(H12)</f>
        <v>ＹＡＭＡＴＯ</v>
      </c>
      <c r="J12" s="45"/>
      <c r="K12" s="45"/>
      <c r="L12" s="45"/>
      <c r="M12" s="46">
        <v>5</v>
      </c>
      <c r="N12" s="47"/>
      <c r="O12" s="48">
        <f>IF($F12="","",IF($D11="親子D",0,IF($J12&lt;&gt;"",$S$2,IF($K12&lt;&gt;"",$T$2,$V$2))))</f>
        <v>0</v>
      </c>
      <c r="P12" s="38">
        <f t="shared" ref="P12:P36" si="0">IF($F12="","",IF($J12&lt;&gt;"",$S$2,IF($K12&lt;&gt;"",$T$2,$V$2)))</f>
        <v>1600</v>
      </c>
      <c r="Q12" s="1"/>
      <c r="T12" s="49"/>
      <c r="U12" s="49"/>
      <c r="V12" s="49"/>
      <c r="W12" s="49"/>
      <c r="X12" s="49"/>
      <c r="Y12" s="2"/>
      <c r="Z12" s="39">
        <f t="shared" ref="Z12:Z36" si="1">IFERROR(SEARCH("　",$F12,1),0)</f>
        <v>3</v>
      </c>
      <c r="AA12" s="41" t="str">
        <f>IF(AND(LEFT(E11,3)="ｼﾆｱ",L11+L12&lt;100),"シニアの部は45歳以上、合計100歳以上となっています！","")</f>
        <v/>
      </c>
    </row>
    <row r="13" spans="1:27" s="9" customFormat="1" ht="25.15" customHeight="1" x14ac:dyDescent="0.4">
      <c r="B13" s="50">
        <f>C13</f>
        <v>1</v>
      </c>
      <c r="C13" s="105">
        <v>1</v>
      </c>
      <c r="D13" s="107"/>
      <c r="E13" s="107"/>
      <c r="F13" s="51"/>
      <c r="G13" s="52" t="str">
        <f t="shared" ref="G13:G36" si="2">PHONETIC(F13)</f>
        <v/>
      </c>
      <c r="H13" s="51"/>
      <c r="I13" s="52" t="str">
        <f t="shared" ref="I13:I36" si="3">PHONETIC(H13)</f>
        <v/>
      </c>
      <c r="J13" s="53"/>
      <c r="K13" s="53"/>
      <c r="L13" s="53"/>
      <c r="M13" s="54" t="str">
        <f t="shared" ref="M13" si="4">IF(D13="親子D","親","")</f>
        <v/>
      </c>
      <c r="N13" s="55"/>
      <c r="O13" s="56" t="str">
        <f t="shared" ref="O13" si="5">IF($F13="","",IF($D13="親子D",1600,IF($J13&lt;&gt;"",$S$2,IF($K13&lt;&gt;"",$T$2,$V$2))))</f>
        <v/>
      </c>
      <c r="P13" s="38" t="str">
        <f t="shared" si="0"/>
        <v/>
      </c>
      <c r="Q13" s="1"/>
      <c r="T13" s="57" t="str">
        <f>IFERROR(IF(VLOOKUP($D13,$S$5:$X$8,T$4,FALSE)=0,"",VLOOKUP($D13,$S$5:$X$8,T$4,FALSE)),"")</f>
        <v/>
      </c>
      <c r="U13" s="57" t="str">
        <f>IFERROR(IF(VLOOKUP($D13,$S$5:$X$8,U$4,FALSE)=0,"",VLOOKUP($D13,$S$5:$X$8,U$4,FALSE)),"")</f>
        <v/>
      </c>
      <c r="V13" s="57" t="str">
        <f>IFERROR(IF(VLOOKUP($D13,$S$5:$X$8,V$4,FALSE)=0,"",VLOOKUP($D13,$S$5:$X$8,V$4,FALSE)),"")</f>
        <v/>
      </c>
      <c r="W13" s="57" t="str">
        <f>IFERROR(IF(VLOOKUP($D13,$S$5:$X$8,W$4,FALSE)=0,"",VLOOKUP($D13,$S$5:$X$8,W$4,FALSE)),"")</f>
        <v/>
      </c>
      <c r="X13" s="57" t="str">
        <f>IFERROR(IF(VLOOKUP($D13,$S$5:$X$8,X$4,FALSE)=0,"",VLOOKUP($D13,$S$5:$X$8,X$4,FALSE)),"")</f>
        <v/>
      </c>
      <c r="Y13" s="58"/>
      <c r="Z13" s="9">
        <f>IFERROR(SEARCH("　",$F13,1),0)</f>
        <v>0</v>
      </c>
      <c r="AA13" s="41" t="str">
        <f t="shared" ref="AA13:AA35" si="6">IF(OR(AND($F13&lt;&gt;"",Z13=0),AND($F14&lt;&gt;"",Z14=0,)),"苗字と名前の間に全角文字で「空白」を入力してください","")</f>
        <v/>
      </c>
    </row>
    <row r="14" spans="1:27" s="9" customFormat="1" ht="26.25" customHeight="1" thickBot="1" x14ac:dyDescent="0.45">
      <c r="B14" s="59">
        <f>C13</f>
        <v>1</v>
      </c>
      <c r="C14" s="106"/>
      <c r="D14" s="108"/>
      <c r="E14" s="108"/>
      <c r="F14" s="60"/>
      <c r="G14" s="61" t="str">
        <f t="shared" si="2"/>
        <v/>
      </c>
      <c r="H14" s="60"/>
      <c r="I14" s="61" t="str">
        <f t="shared" si="3"/>
        <v/>
      </c>
      <c r="J14" s="62"/>
      <c r="K14" s="62"/>
      <c r="L14" s="62"/>
      <c r="M14" s="62"/>
      <c r="N14" s="63"/>
      <c r="O14" s="64" t="str">
        <f t="shared" ref="O14" si="7">IF($F14="","",IF($D13="親子D",0,IF($J14&lt;&gt;"",$S$2,IF($K14&lt;&gt;"",$T$2,$V$2))))</f>
        <v/>
      </c>
      <c r="P14" s="38" t="str">
        <f t="shared" si="0"/>
        <v/>
      </c>
      <c r="Q14" s="1"/>
      <c r="T14" s="65"/>
      <c r="U14" s="65"/>
      <c r="V14" s="65"/>
      <c r="W14" s="65"/>
      <c r="X14" s="65"/>
      <c r="Y14" s="1"/>
      <c r="Z14" s="9">
        <f t="shared" si="1"/>
        <v>0</v>
      </c>
      <c r="AA14" s="41" t="str">
        <f>IF(AND(LEFT(E13,3)="ｼﾆｱ",L13+L14&lt;100),"シニアの部は45歳以上、合計100歳以上となっています！","")</f>
        <v/>
      </c>
    </row>
    <row r="15" spans="1:27" s="9" customFormat="1" ht="25.15" customHeight="1" x14ac:dyDescent="0.4">
      <c r="B15" s="50">
        <f>C15</f>
        <v>2</v>
      </c>
      <c r="C15" s="105">
        <v>2</v>
      </c>
      <c r="D15" s="107"/>
      <c r="E15" s="107"/>
      <c r="F15" s="51"/>
      <c r="G15" s="52" t="str">
        <f t="shared" si="2"/>
        <v/>
      </c>
      <c r="H15" s="51"/>
      <c r="I15" s="52" t="str">
        <f t="shared" si="3"/>
        <v/>
      </c>
      <c r="J15" s="53"/>
      <c r="K15" s="53"/>
      <c r="L15" s="53"/>
      <c r="M15" s="54" t="str">
        <f t="shared" ref="M15" si="8">IF(D15="親子D","親","")</f>
        <v/>
      </c>
      <c r="N15" s="55"/>
      <c r="O15" s="56" t="str">
        <f t="shared" ref="O15" si="9">IF($F15="","",IF($D15="親子D",1600,IF($J15&lt;&gt;"",$S$2,IF($K15&lt;&gt;"",$T$2,$V$2))))</f>
        <v/>
      </c>
      <c r="P15" s="38" t="str">
        <f t="shared" si="0"/>
        <v/>
      </c>
      <c r="Q15" s="1"/>
      <c r="T15" s="57" t="str">
        <f>IFERROR(IF(VLOOKUP($D15,$S$5:$X$8,T$4,FALSE)=0,"",VLOOKUP($D15,$S$5:$X$8,T$4,FALSE)),"")</f>
        <v/>
      </c>
      <c r="U15" s="57" t="str">
        <f>IFERROR(IF(VLOOKUP($D15,$S$5:$X$8,U$4,FALSE)=0,"",VLOOKUP($D15,$S$5:$X$8,U$4,FALSE)),"")</f>
        <v/>
      </c>
      <c r="V15" s="57" t="str">
        <f>IFERROR(IF(VLOOKUP($D15,$S$5:$X$8,V$4,FALSE)=0,"",VLOOKUP($D15,$S$5:$X$8,V$4,FALSE)),"")</f>
        <v/>
      </c>
      <c r="W15" s="57" t="str">
        <f>IFERROR(IF(VLOOKUP($D15,$S$5:$X$8,W$4,FALSE)=0,"",VLOOKUP($D15,$S$5:$X$8,W$4,FALSE)),"")</f>
        <v/>
      </c>
      <c r="X15" s="57" t="str">
        <f>IFERROR(IF(VLOOKUP($D15,$S$5:$X$8,X$4,FALSE)=0,"",VLOOKUP($D15,$S$5:$X$8,X$4,FALSE)),"")</f>
        <v/>
      </c>
      <c r="Y15" s="58"/>
      <c r="Z15" s="9">
        <f t="shared" si="1"/>
        <v>0</v>
      </c>
      <c r="AA15" s="41" t="str">
        <f t="shared" si="6"/>
        <v/>
      </c>
    </row>
    <row r="16" spans="1:27" s="9" customFormat="1" ht="26.25" customHeight="1" thickBot="1" x14ac:dyDescent="0.45">
      <c r="B16" s="59">
        <f>C15</f>
        <v>2</v>
      </c>
      <c r="C16" s="106"/>
      <c r="D16" s="108"/>
      <c r="E16" s="108"/>
      <c r="F16" s="60"/>
      <c r="G16" s="61" t="str">
        <f t="shared" si="2"/>
        <v/>
      </c>
      <c r="H16" s="60"/>
      <c r="I16" s="61" t="str">
        <f t="shared" si="3"/>
        <v/>
      </c>
      <c r="J16" s="62"/>
      <c r="K16" s="62"/>
      <c r="L16" s="62"/>
      <c r="M16" s="62"/>
      <c r="N16" s="63"/>
      <c r="O16" s="64" t="str">
        <f t="shared" ref="O16" si="10">IF($F16="","",IF($D15="親子D",0,IF($J16&lt;&gt;"",$S$2,IF($K16&lt;&gt;"",$T$2,$V$2))))</f>
        <v/>
      </c>
      <c r="P16" s="38" t="str">
        <f t="shared" si="0"/>
        <v/>
      </c>
      <c r="Q16" s="1"/>
      <c r="T16" s="65"/>
      <c r="U16" s="65"/>
      <c r="V16" s="65"/>
      <c r="W16" s="65"/>
      <c r="X16" s="65"/>
      <c r="Y16" s="1"/>
      <c r="Z16" s="9">
        <f t="shared" si="1"/>
        <v>0</v>
      </c>
      <c r="AA16" s="41" t="str">
        <f t="shared" ref="AA16" si="11">IF(AND(LEFT(E15,3)="ｼﾆｱ",L15+L16&lt;100),"シニアの部は45歳以上、合計100歳以上となっています！","")</f>
        <v/>
      </c>
    </row>
    <row r="17" spans="2:27" s="9" customFormat="1" ht="25.15" customHeight="1" x14ac:dyDescent="0.4">
      <c r="B17" s="50">
        <f>C17</f>
        <v>3</v>
      </c>
      <c r="C17" s="105">
        <v>3</v>
      </c>
      <c r="D17" s="107"/>
      <c r="E17" s="107"/>
      <c r="F17" s="51"/>
      <c r="G17" s="52" t="str">
        <f t="shared" si="2"/>
        <v/>
      </c>
      <c r="H17" s="51"/>
      <c r="I17" s="52" t="str">
        <f t="shared" si="3"/>
        <v/>
      </c>
      <c r="J17" s="53"/>
      <c r="K17" s="53"/>
      <c r="L17" s="53"/>
      <c r="M17" s="54" t="str">
        <f t="shared" ref="M17" si="12">IF(D17="親子D","親","")</f>
        <v/>
      </c>
      <c r="N17" s="55"/>
      <c r="O17" s="56" t="str">
        <f t="shared" ref="O17" si="13">IF($F17="","",IF($D17="親子D",1600,IF($J17&lt;&gt;"",$S$2,IF($K17&lt;&gt;"",$T$2,$V$2))))</f>
        <v/>
      </c>
      <c r="P17" s="38" t="str">
        <f t="shared" si="0"/>
        <v/>
      </c>
      <c r="Q17" s="1"/>
      <c r="T17" s="57" t="str">
        <f>IFERROR(IF(VLOOKUP($D17,$S$5:$X$8,T$4,FALSE)=0,"",VLOOKUP($D17,$S$5:$X$8,T$4,FALSE)),"")</f>
        <v/>
      </c>
      <c r="U17" s="57" t="str">
        <f>IFERROR(IF(VLOOKUP($D17,$S$5:$X$8,U$4,FALSE)=0,"",VLOOKUP($D17,$S$5:$X$8,U$4,FALSE)),"")</f>
        <v/>
      </c>
      <c r="V17" s="57" t="str">
        <f>IFERROR(IF(VLOOKUP($D17,$S$5:$X$8,V$4,FALSE)=0,"",VLOOKUP($D17,$S$5:$X$8,V$4,FALSE)),"")</f>
        <v/>
      </c>
      <c r="W17" s="57" t="str">
        <f>IFERROR(IF(VLOOKUP($D17,$S$5:$X$8,W$4,FALSE)=0,"",VLOOKUP($D17,$S$5:$X$8,W$4,FALSE)),"")</f>
        <v/>
      </c>
      <c r="X17" s="57" t="str">
        <f>IFERROR(IF(VLOOKUP($D17,$S$5:$X$8,X$4,FALSE)=0,"",VLOOKUP($D17,$S$5:$X$8,X$4,FALSE)),"")</f>
        <v/>
      </c>
      <c r="Y17" s="58"/>
      <c r="Z17" s="9">
        <f t="shared" si="1"/>
        <v>0</v>
      </c>
      <c r="AA17" s="41" t="str">
        <f t="shared" si="6"/>
        <v/>
      </c>
    </row>
    <row r="18" spans="2:27" s="9" customFormat="1" ht="26.25" customHeight="1" thickBot="1" x14ac:dyDescent="0.45">
      <c r="B18" s="59">
        <f>C17</f>
        <v>3</v>
      </c>
      <c r="C18" s="106"/>
      <c r="D18" s="108"/>
      <c r="E18" s="108"/>
      <c r="F18" s="60"/>
      <c r="G18" s="61" t="str">
        <f t="shared" si="2"/>
        <v/>
      </c>
      <c r="H18" s="60"/>
      <c r="I18" s="61" t="str">
        <f t="shared" si="3"/>
        <v/>
      </c>
      <c r="J18" s="62"/>
      <c r="K18" s="62"/>
      <c r="L18" s="62"/>
      <c r="M18" s="62"/>
      <c r="N18" s="63"/>
      <c r="O18" s="64" t="str">
        <f t="shared" ref="O18" si="14">IF($F18="","",IF($D17="親子D",0,IF($J18&lt;&gt;"",$S$2,IF($K18&lt;&gt;"",$T$2,$V$2))))</f>
        <v/>
      </c>
      <c r="P18" s="38" t="str">
        <f t="shared" si="0"/>
        <v/>
      </c>
      <c r="Q18" s="1"/>
      <c r="T18" s="65"/>
      <c r="U18" s="65"/>
      <c r="V18" s="65"/>
      <c r="W18" s="65"/>
      <c r="X18" s="65"/>
      <c r="Y18" s="1"/>
      <c r="Z18" s="9">
        <f t="shared" si="1"/>
        <v>0</v>
      </c>
      <c r="AA18" s="41" t="str">
        <f t="shared" ref="AA18" si="15">IF(AND(LEFT(E17,3)="ｼﾆｱ",L17+L18&lt;100),"シニアの部は45歳以上、合計100歳以上となっています！","")</f>
        <v/>
      </c>
    </row>
    <row r="19" spans="2:27" s="9" customFormat="1" ht="25.15" customHeight="1" x14ac:dyDescent="0.4">
      <c r="B19" s="50">
        <f>C19</f>
        <v>4</v>
      </c>
      <c r="C19" s="105">
        <v>4</v>
      </c>
      <c r="D19" s="107"/>
      <c r="E19" s="107"/>
      <c r="F19" s="51"/>
      <c r="G19" s="52" t="str">
        <f t="shared" si="2"/>
        <v/>
      </c>
      <c r="H19" s="51"/>
      <c r="I19" s="52" t="str">
        <f t="shared" si="3"/>
        <v/>
      </c>
      <c r="J19" s="53"/>
      <c r="K19" s="53"/>
      <c r="L19" s="53"/>
      <c r="M19" s="54" t="str">
        <f t="shared" ref="M19" si="16">IF(D19="親子D","親","")</f>
        <v/>
      </c>
      <c r="N19" s="55"/>
      <c r="O19" s="56" t="str">
        <f t="shared" ref="O19" si="17">IF($F19="","",IF($D19="親子D",1600,IF($J19&lt;&gt;"",$S$2,IF($K19&lt;&gt;"",$T$2,$V$2))))</f>
        <v/>
      </c>
      <c r="P19" s="38" t="str">
        <f t="shared" si="0"/>
        <v/>
      </c>
      <c r="Q19" s="1"/>
      <c r="T19" s="57" t="str">
        <f>IFERROR(IF(VLOOKUP($D19,$S$5:$X$8,T$4,FALSE)=0,"",VLOOKUP($D19,$S$5:$X$8,T$4,FALSE)),"")</f>
        <v/>
      </c>
      <c r="U19" s="57" t="str">
        <f>IFERROR(IF(VLOOKUP($D19,$S$5:$X$8,U$4,FALSE)=0,"",VLOOKUP($D19,$S$5:$X$8,U$4,FALSE)),"")</f>
        <v/>
      </c>
      <c r="V19" s="57" t="str">
        <f>IFERROR(IF(VLOOKUP($D19,$S$5:$X$8,V$4,FALSE)=0,"",VLOOKUP($D19,$S$5:$X$8,V$4,FALSE)),"")</f>
        <v/>
      </c>
      <c r="W19" s="57" t="str">
        <f>IFERROR(IF(VLOOKUP($D19,$S$5:$X$8,W$4,FALSE)=0,"",VLOOKUP($D19,$S$5:$X$8,W$4,FALSE)),"")</f>
        <v/>
      </c>
      <c r="X19" s="57" t="str">
        <f>IFERROR(IF(VLOOKUP($D19,$S$5:$X$8,X$4,FALSE)=0,"",VLOOKUP($D19,$S$5:$X$8,X$4,FALSE)),"")</f>
        <v/>
      </c>
      <c r="Y19" s="58"/>
      <c r="Z19" s="9">
        <f t="shared" si="1"/>
        <v>0</v>
      </c>
      <c r="AA19" s="41" t="str">
        <f t="shared" si="6"/>
        <v/>
      </c>
    </row>
    <row r="20" spans="2:27" s="9" customFormat="1" ht="26.25" customHeight="1" thickBot="1" x14ac:dyDescent="0.45">
      <c r="B20" s="59">
        <f>C19</f>
        <v>4</v>
      </c>
      <c r="C20" s="106"/>
      <c r="D20" s="108"/>
      <c r="E20" s="108"/>
      <c r="F20" s="60"/>
      <c r="G20" s="61" t="str">
        <f t="shared" si="2"/>
        <v/>
      </c>
      <c r="H20" s="60"/>
      <c r="I20" s="61" t="str">
        <f t="shared" si="3"/>
        <v/>
      </c>
      <c r="J20" s="62"/>
      <c r="K20" s="62"/>
      <c r="L20" s="62"/>
      <c r="M20" s="62"/>
      <c r="N20" s="63"/>
      <c r="O20" s="64" t="str">
        <f t="shared" ref="O20" si="18">IF($F20="","",IF($D19="親子D",0,IF($J20&lt;&gt;"",$S$2,IF($K20&lt;&gt;"",$T$2,$V$2))))</f>
        <v/>
      </c>
      <c r="P20" s="38" t="str">
        <f t="shared" si="0"/>
        <v/>
      </c>
      <c r="Q20" s="1"/>
      <c r="T20" s="65"/>
      <c r="U20" s="65"/>
      <c r="V20" s="65"/>
      <c r="W20" s="65"/>
      <c r="X20" s="65"/>
      <c r="Y20" s="1"/>
      <c r="Z20" s="9">
        <f t="shared" si="1"/>
        <v>0</v>
      </c>
      <c r="AA20" s="41" t="str">
        <f t="shared" ref="AA20" si="19">IF(AND(LEFT(E19,3)="ｼﾆｱ",L19+L20&lt;100),"シニアの部は45歳以上、合計100歳以上となっています！","")</f>
        <v/>
      </c>
    </row>
    <row r="21" spans="2:27" s="9" customFormat="1" ht="25.15" customHeight="1" x14ac:dyDescent="0.4">
      <c r="B21" s="50">
        <f>C21</f>
        <v>5</v>
      </c>
      <c r="C21" s="105">
        <v>5</v>
      </c>
      <c r="D21" s="107"/>
      <c r="E21" s="107"/>
      <c r="F21" s="51"/>
      <c r="G21" s="52" t="str">
        <f t="shared" si="2"/>
        <v/>
      </c>
      <c r="H21" s="51"/>
      <c r="I21" s="52" t="str">
        <f t="shared" si="3"/>
        <v/>
      </c>
      <c r="J21" s="53"/>
      <c r="K21" s="53"/>
      <c r="L21" s="53"/>
      <c r="M21" s="54" t="str">
        <f t="shared" ref="M21" si="20">IF(D21="親子D","親","")</f>
        <v/>
      </c>
      <c r="N21" s="55"/>
      <c r="O21" s="56" t="str">
        <f t="shared" ref="O21" si="21">IF($F21="","",IF($D21="親子D",1600,IF($J21&lt;&gt;"",$S$2,IF($K21&lt;&gt;"",$T$2,$V$2))))</f>
        <v/>
      </c>
      <c r="P21" s="38" t="str">
        <f t="shared" si="0"/>
        <v/>
      </c>
      <c r="Q21" s="1"/>
      <c r="T21" s="57" t="str">
        <f>IFERROR(IF(VLOOKUP($D21,$S$5:$X$8,T$4,FALSE)=0,"",VLOOKUP($D21,$S$5:$X$8,T$4,FALSE)),"")</f>
        <v/>
      </c>
      <c r="U21" s="57" t="str">
        <f>IFERROR(IF(VLOOKUP($D21,$S$5:$X$8,U$4,FALSE)=0,"",VLOOKUP($D21,$S$5:$X$8,U$4,FALSE)),"")</f>
        <v/>
      </c>
      <c r="V21" s="57" t="str">
        <f>IFERROR(IF(VLOOKUP($D21,$S$5:$X$8,V$4,FALSE)=0,"",VLOOKUP($D21,$S$5:$X$8,V$4,FALSE)),"")</f>
        <v/>
      </c>
      <c r="W21" s="57" t="str">
        <f>IFERROR(IF(VLOOKUP($D21,$S$5:$X$8,W$4,FALSE)=0,"",VLOOKUP($D21,$S$5:$X$8,W$4,FALSE)),"")</f>
        <v/>
      </c>
      <c r="X21" s="57" t="str">
        <f>IFERROR(IF(VLOOKUP($D21,$S$5:$X$8,X$4,FALSE)=0,"",VLOOKUP($D21,$S$5:$X$8,X$4,FALSE)),"")</f>
        <v/>
      </c>
      <c r="Y21" s="58"/>
      <c r="Z21" s="9">
        <f t="shared" si="1"/>
        <v>0</v>
      </c>
      <c r="AA21" s="41" t="str">
        <f t="shared" si="6"/>
        <v/>
      </c>
    </row>
    <row r="22" spans="2:27" s="9" customFormat="1" ht="26.25" customHeight="1" thickBot="1" x14ac:dyDescent="0.45">
      <c r="B22" s="59">
        <f>C21</f>
        <v>5</v>
      </c>
      <c r="C22" s="106"/>
      <c r="D22" s="108"/>
      <c r="E22" s="108"/>
      <c r="F22" s="60"/>
      <c r="G22" s="61" t="str">
        <f t="shared" si="2"/>
        <v/>
      </c>
      <c r="H22" s="60"/>
      <c r="I22" s="61" t="str">
        <f t="shared" si="3"/>
        <v/>
      </c>
      <c r="J22" s="62"/>
      <c r="K22" s="62"/>
      <c r="L22" s="62"/>
      <c r="M22" s="62"/>
      <c r="N22" s="63"/>
      <c r="O22" s="64" t="str">
        <f t="shared" ref="O22" si="22">IF($F22="","",IF($D21="親子D",0,IF($J22&lt;&gt;"",$S$2,IF($K22&lt;&gt;"",$T$2,$V$2))))</f>
        <v/>
      </c>
      <c r="P22" s="38" t="str">
        <f t="shared" si="0"/>
        <v/>
      </c>
      <c r="Q22" s="1"/>
      <c r="T22" s="65"/>
      <c r="U22" s="65"/>
      <c r="V22" s="65"/>
      <c r="W22" s="65"/>
      <c r="X22" s="65"/>
      <c r="Y22" s="1"/>
      <c r="Z22" s="9">
        <f t="shared" si="1"/>
        <v>0</v>
      </c>
      <c r="AA22" s="41" t="str">
        <f t="shared" ref="AA22" si="23">IF(AND(LEFT(E21,3)="ｼﾆｱ",L21+L22&lt;100),"シニアの部は45歳以上、合計100歳以上となっています！","")</f>
        <v/>
      </c>
    </row>
    <row r="23" spans="2:27" s="9" customFormat="1" ht="25.15" customHeight="1" x14ac:dyDescent="0.4">
      <c r="B23" s="50">
        <f>C23</f>
        <v>6</v>
      </c>
      <c r="C23" s="105">
        <v>6</v>
      </c>
      <c r="D23" s="107"/>
      <c r="E23" s="107"/>
      <c r="F23" s="51"/>
      <c r="G23" s="52" t="str">
        <f t="shared" si="2"/>
        <v/>
      </c>
      <c r="H23" s="51"/>
      <c r="I23" s="52" t="str">
        <f t="shared" si="3"/>
        <v/>
      </c>
      <c r="J23" s="53"/>
      <c r="K23" s="53"/>
      <c r="L23" s="53"/>
      <c r="M23" s="54" t="str">
        <f t="shared" ref="M23" si="24">IF(D23="親子D","親","")</f>
        <v/>
      </c>
      <c r="N23" s="55"/>
      <c r="O23" s="56" t="str">
        <f t="shared" ref="O23" si="25">IF($F23="","",IF($D23="親子D",1600,IF($J23&lt;&gt;"",$S$2,IF($K23&lt;&gt;"",$T$2,$V$2))))</f>
        <v/>
      </c>
      <c r="P23" s="38" t="str">
        <f t="shared" si="0"/>
        <v/>
      </c>
      <c r="Q23" s="1"/>
      <c r="T23" s="57" t="str">
        <f>IFERROR(IF(VLOOKUP($D23,$S$5:$X$8,T$4,FALSE)=0,"",VLOOKUP($D23,$S$5:$X$8,T$4,FALSE)),"")</f>
        <v/>
      </c>
      <c r="U23" s="57" t="str">
        <f>IFERROR(IF(VLOOKUP($D23,$S$5:$X$8,U$4,FALSE)=0,"",VLOOKUP($D23,$S$5:$X$8,U$4,FALSE)),"")</f>
        <v/>
      </c>
      <c r="V23" s="57" t="str">
        <f>IFERROR(IF(VLOOKUP($D23,$S$5:$X$8,V$4,FALSE)=0,"",VLOOKUP($D23,$S$5:$X$8,V$4,FALSE)),"")</f>
        <v/>
      </c>
      <c r="W23" s="57" t="str">
        <f>IFERROR(IF(VLOOKUP($D23,$S$5:$X$8,W$4,FALSE)=0,"",VLOOKUP($D23,$S$5:$X$8,W$4,FALSE)),"")</f>
        <v/>
      </c>
      <c r="X23" s="57" t="str">
        <f>IFERROR(IF(VLOOKUP($D23,$S$5:$X$8,X$4,FALSE)=0,"",VLOOKUP($D23,$S$5:$X$8,X$4,FALSE)),"")</f>
        <v/>
      </c>
      <c r="Y23" s="58"/>
      <c r="Z23" s="9">
        <f t="shared" si="1"/>
        <v>0</v>
      </c>
      <c r="AA23" s="41" t="str">
        <f t="shared" si="6"/>
        <v/>
      </c>
    </row>
    <row r="24" spans="2:27" s="9" customFormat="1" ht="26.25" customHeight="1" thickBot="1" x14ac:dyDescent="0.45">
      <c r="B24" s="59">
        <f>C23</f>
        <v>6</v>
      </c>
      <c r="C24" s="106"/>
      <c r="D24" s="108"/>
      <c r="E24" s="108"/>
      <c r="F24" s="60"/>
      <c r="G24" s="61" t="str">
        <f t="shared" si="2"/>
        <v/>
      </c>
      <c r="H24" s="60"/>
      <c r="I24" s="61" t="str">
        <f t="shared" si="3"/>
        <v/>
      </c>
      <c r="J24" s="62"/>
      <c r="K24" s="62"/>
      <c r="L24" s="62"/>
      <c r="M24" s="62"/>
      <c r="N24" s="63"/>
      <c r="O24" s="64" t="str">
        <f t="shared" ref="O24" si="26">IF($F24="","",IF($D23="親子D",0,IF($J24&lt;&gt;"",$S$2,IF($K24&lt;&gt;"",$T$2,$V$2))))</f>
        <v/>
      </c>
      <c r="P24" s="38" t="str">
        <f t="shared" si="0"/>
        <v/>
      </c>
      <c r="Q24" s="1"/>
      <c r="T24" s="65"/>
      <c r="U24" s="65"/>
      <c r="V24" s="65"/>
      <c r="W24" s="65"/>
      <c r="X24" s="65"/>
      <c r="Y24" s="1"/>
      <c r="Z24" s="9">
        <f t="shared" si="1"/>
        <v>0</v>
      </c>
      <c r="AA24" s="41" t="str">
        <f t="shared" ref="AA24" si="27">IF(AND(LEFT(E23,3)="ｼﾆｱ",L23+L24&lt;100),"シニアの部は45歳以上、合計100歳以上となっています！","")</f>
        <v/>
      </c>
    </row>
    <row r="25" spans="2:27" s="9" customFormat="1" ht="25.15" customHeight="1" x14ac:dyDescent="0.4">
      <c r="B25" s="50">
        <f>C25</f>
        <v>7</v>
      </c>
      <c r="C25" s="105">
        <v>7</v>
      </c>
      <c r="D25" s="107"/>
      <c r="E25" s="107"/>
      <c r="F25" s="51"/>
      <c r="G25" s="52" t="str">
        <f t="shared" si="2"/>
        <v/>
      </c>
      <c r="H25" s="51"/>
      <c r="I25" s="52" t="str">
        <f t="shared" si="3"/>
        <v/>
      </c>
      <c r="J25" s="53"/>
      <c r="K25" s="53"/>
      <c r="L25" s="53"/>
      <c r="M25" s="54" t="str">
        <f t="shared" ref="M25" si="28">IF(D25="親子D","親","")</f>
        <v/>
      </c>
      <c r="N25" s="55"/>
      <c r="O25" s="56" t="str">
        <f t="shared" ref="O25" si="29">IF($F25="","",IF($D25="親子D",1600,IF($J25&lt;&gt;"",$S$2,IF($K25&lt;&gt;"",$T$2,$V$2))))</f>
        <v/>
      </c>
      <c r="P25" s="38" t="str">
        <f t="shared" si="0"/>
        <v/>
      </c>
      <c r="Q25" s="1"/>
      <c r="T25" s="57" t="str">
        <f>IFERROR(IF(VLOOKUP($D25,$S$5:$X$8,T$4,FALSE)=0,"",VLOOKUP($D25,$S$5:$X$8,T$4,FALSE)),"")</f>
        <v/>
      </c>
      <c r="U25" s="57" t="str">
        <f>IFERROR(IF(VLOOKUP($D25,$S$5:$X$8,U$4,FALSE)=0,"",VLOOKUP($D25,$S$5:$X$8,U$4,FALSE)),"")</f>
        <v/>
      </c>
      <c r="V25" s="57" t="str">
        <f>IFERROR(IF(VLOOKUP($D25,$S$5:$X$8,V$4,FALSE)=0,"",VLOOKUP($D25,$S$5:$X$8,V$4,FALSE)),"")</f>
        <v/>
      </c>
      <c r="W25" s="57" t="str">
        <f>IFERROR(IF(VLOOKUP($D25,$S$5:$X$8,W$4,FALSE)=0,"",VLOOKUP($D25,$S$5:$X$8,W$4,FALSE)),"")</f>
        <v/>
      </c>
      <c r="X25" s="57" t="str">
        <f>IFERROR(IF(VLOOKUP($D25,$S$5:$X$8,X$4,FALSE)=0,"",VLOOKUP($D25,$S$5:$X$8,X$4,FALSE)),"")</f>
        <v/>
      </c>
      <c r="Y25" s="58"/>
      <c r="Z25" s="9">
        <f t="shared" si="1"/>
        <v>0</v>
      </c>
      <c r="AA25" s="41" t="str">
        <f t="shared" si="6"/>
        <v/>
      </c>
    </row>
    <row r="26" spans="2:27" s="9" customFormat="1" ht="26.25" customHeight="1" thickBot="1" x14ac:dyDescent="0.45">
      <c r="B26" s="59">
        <f>C25</f>
        <v>7</v>
      </c>
      <c r="C26" s="106"/>
      <c r="D26" s="108"/>
      <c r="E26" s="108"/>
      <c r="F26" s="60"/>
      <c r="G26" s="61" t="str">
        <f t="shared" si="2"/>
        <v/>
      </c>
      <c r="H26" s="60"/>
      <c r="I26" s="61" t="str">
        <f t="shared" si="3"/>
        <v/>
      </c>
      <c r="J26" s="62"/>
      <c r="K26" s="62"/>
      <c r="L26" s="62"/>
      <c r="M26" s="62"/>
      <c r="N26" s="63"/>
      <c r="O26" s="64" t="str">
        <f t="shared" ref="O26" si="30">IF($F26="","",IF($D25="親子D",0,IF($J26&lt;&gt;"",$S$2,IF($K26&lt;&gt;"",$T$2,$V$2))))</f>
        <v/>
      </c>
      <c r="P26" s="38" t="str">
        <f t="shared" si="0"/>
        <v/>
      </c>
      <c r="Q26" s="1"/>
      <c r="T26" s="65"/>
      <c r="U26" s="65"/>
      <c r="V26" s="65"/>
      <c r="W26" s="65"/>
      <c r="X26" s="65"/>
      <c r="Y26" s="1"/>
      <c r="Z26" s="9">
        <f t="shared" si="1"/>
        <v>0</v>
      </c>
      <c r="AA26" s="41" t="str">
        <f t="shared" ref="AA26" si="31">IF(AND(LEFT(E25,3)="ｼﾆｱ",L25+L26&lt;100),"シニアの部は45歳以上、合計100歳以上となっています！","")</f>
        <v/>
      </c>
    </row>
    <row r="27" spans="2:27" s="9" customFormat="1" ht="25.15" customHeight="1" x14ac:dyDescent="0.4">
      <c r="B27" s="50">
        <f>C27</f>
        <v>8</v>
      </c>
      <c r="C27" s="105">
        <v>8</v>
      </c>
      <c r="D27" s="107"/>
      <c r="E27" s="107"/>
      <c r="F27" s="51"/>
      <c r="G27" s="52" t="str">
        <f t="shared" si="2"/>
        <v/>
      </c>
      <c r="H27" s="51"/>
      <c r="I27" s="52" t="str">
        <f t="shared" si="3"/>
        <v/>
      </c>
      <c r="J27" s="53"/>
      <c r="K27" s="53"/>
      <c r="L27" s="53"/>
      <c r="M27" s="54" t="str">
        <f t="shared" ref="M27" si="32">IF(D27="親子D","親","")</f>
        <v/>
      </c>
      <c r="N27" s="55"/>
      <c r="O27" s="56" t="str">
        <f t="shared" ref="O27" si="33">IF($F27="","",IF($D27="親子D",1600,IF($J27&lt;&gt;"",$S$2,IF($K27&lt;&gt;"",$T$2,$V$2))))</f>
        <v/>
      </c>
      <c r="P27" s="38" t="str">
        <f t="shared" si="0"/>
        <v/>
      </c>
      <c r="Q27" s="1"/>
      <c r="T27" s="57" t="str">
        <f>IFERROR(IF(VLOOKUP($D27,$S$5:$X$8,T$4,FALSE)=0,"",VLOOKUP($D27,$S$5:$X$8,T$4,FALSE)),"")</f>
        <v/>
      </c>
      <c r="U27" s="57" t="str">
        <f>IFERROR(IF(VLOOKUP($D27,$S$5:$X$8,U$4,FALSE)=0,"",VLOOKUP($D27,$S$5:$X$8,U$4,FALSE)),"")</f>
        <v/>
      </c>
      <c r="V27" s="57" t="str">
        <f>IFERROR(IF(VLOOKUP($D27,$S$5:$X$8,V$4,FALSE)=0,"",VLOOKUP($D27,$S$5:$X$8,V$4,FALSE)),"")</f>
        <v/>
      </c>
      <c r="W27" s="57" t="str">
        <f>IFERROR(IF(VLOOKUP($D27,$S$5:$X$8,W$4,FALSE)=0,"",VLOOKUP($D27,$S$5:$X$8,W$4,FALSE)),"")</f>
        <v/>
      </c>
      <c r="X27" s="57" t="str">
        <f>IFERROR(IF(VLOOKUP($D27,$S$5:$X$8,X$4,FALSE)=0,"",VLOOKUP($D27,$S$5:$X$8,X$4,FALSE)),"")</f>
        <v/>
      </c>
      <c r="Y27" s="58"/>
      <c r="Z27" s="9">
        <f t="shared" si="1"/>
        <v>0</v>
      </c>
      <c r="AA27" s="41" t="str">
        <f t="shared" si="6"/>
        <v/>
      </c>
    </row>
    <row r="28" spans="2:27" s="9" customFormat="1" ht="26.25" customHeight="1" thickBot="1" x14ac:dyDescent="0.45">
      <c r="B28" s="59">
        <f>C27</f>
        <v>8</v>
      </c>
      <c r="C28" s="106"/>
      <c r="D28" s="108"/>
      <c r="E28" s="108"/>
      <c r="F28" s="60"/>
      <c r="G28" s="61" t="str">
        <f t="shared" si="2"/>
        <v/>
      </c>
      <c r="H28" s="60"/>
      <c r="I28" s="61" t="str">
        <f t="shared" si="3"/>
        <v/>
      </c>
      <c r="J28" s="62"/>
      <c r="K28" s="62"/>
      <c r="L28" s="62"/>
      <c r="M28" s="62"/>
      <c r="N28" s="63"/>
      <c r="O28" s="64" t="str">
        <f t="shared" ref="O28" si="34">IF($F28="","",IF($D27="親子D",0,IF($J28&lt;&gt;"",$S$2,IF($K28&lt;&gt;"",$T$2,$V$2))))</f>
        <v/>
      </c>
      <c r="P28" s="38" t="str">
        <f t="shared" si="0"/>
        <v/>
      </c>
      <c r="Q28" s="1"/>
      <c r="T28" s="65"/>
      <c r="U28" s="65"/>
      <c r="V28" s="65"/>
      <c r="W28" s="65"/>
      <c r="X28" s="65"/>
      <c r="Y28" s="1"/>
      <c r="Z28" s="9">
        <f t="shared" si="1"/>
        <v>0</v>
      </c>
      <c r="AA28" s="41" t="str">
        <f t="shared" ref="AA28" si="35">IF(AND(LEFT(E27,3)="ｼﾆｱ",L27+L28&lt;100),"シニアの部は45歳以上、合計100歳以上となっています！","")</f>
        <v/>
      </c>
    </row>
    <row r="29" spans="2:27" s="9" customFormat="1" ht="25.15" customHeight="1" x14ac:dyDescent="0.4">
      <c r="B29" s="50">
        <f>C29</f>
        <v>9</v>
      </c>
      <c r="C29" s="105">
        <v>9</v>
      </c>
      <c r="D29" s="107"/>
      <c r="E29" s="107"/>
      <c r="F29" s="51"/>
      <c r="G29" s="52" t="str">
        <f t="shared" si="2"/>
        <v/>
      </c>
      <c r="H29" s="51"/>
      <c r="I29" s="52" t="str">
        <f t="shared" si="3"/>
        <v/>
      </c>
      <c r="J29" s="53"/>
      <c r="K29" s="53"/>
      <c r="L29" s="53"/>
      <c r="M29" s="54" t="str">
        <f t="shared" ref="M29" si="36">IF(D29="親子D","親","")</f>
        <v/>
      </c>
      <c r="N29" s="55"/>
      <c r="O29" s="56" t="str">
        <f t="shared" ref="O29" si="37">IF($F29="","",IF($D29="親子D",1600,IF($J29&lt;&gt;"",$S$2,IF($K29&lt;&gt;"",$T$2,$V$2))))</f>
        <v/>
      </c>
      <c r="P29" s="38" t="str">
        <f t="shared" si="0"/>
        <v/>
      </c>
      <c r="Q29" s="1"/>
      <c r="T29" s="57" t="str">
        <f>IFERROR(IF(VLOOKUP($D29,$S$5:$X$8,T$4,FALSE)=0,"",VLOOKUP($D29,$S$5:$X$8,T$4,FALSE)),"")</f>
        <v/>
      </c>
      <c r="U29" s="57" t="str">
        <f>IFERROR(IF(VLOOKUP($D29,$S$5:$X$8,U$4,FALSE)=0,"",VLOOKUP($D29,$S$5:$X$8,U$4,FALSE)),"")</f>
        <v/>
      </c>
      <c r="V29" s="57" t="str">
        <f>IFERROR(IF(VLOOKUP($D29,$S$5:$X$8,V$4,FALSE)=0,"",VLOOKUP($D29,$S$5:$X$8,V$4,FALSE)),"")</f>
        <v/>
      </c>
      <c r="W29" s="57" t="str">
        <f>IFERROR(IF(VLOOKUP($D29,$S$5:$X$8,W$4,FALSE)=0,"",VLOOKUP($D29,$S$5:$X$8,W$4,FALSE)),"")</f>
        <v/>
      </c>
      <c r="X29" s="57" t="str">
        <f>IFERROR(IF(VLOOKUP($D29,$S$5:$X$8,X$4,FALSE)=0,"",VLOOKUP($D29,$S$5:$X$8,X$4,FALSE)),"")</f>
        <v/>
      </c>
      <c r="Y29" s="58"/>
      <c r="Z29" s="9">
        <f t="shared" si="1"/>
        <v>0</v>
      </c>
      <c r="AA29" s="41" t="str">
        <f t="shared" si="6"/>
        <v/>
      </c>
    </row>
    <row r="30" spans="2:27" s="9" customFormat="1" ht="26.25" customHeight="1" thickBot="1" x14ac:dyDescent="0.45">
      <c r="B30" s="59">
        <f>C29</f>
        <v>9</v>
      </c>
      <c r="C30" s="106"/>
      <c r="D30" s="108"/>
      <c r="E30" s="108"/>
      <c r="F30" s="60"/>
      <c r="G30" s="61" t="str">
        <f t="shared" si="2"/>
        <v/>
      </c>
      <c r="H30" s="60"/>
      <c r="I30" s="61" t="str">
        <f t="shared" si="3"/>
        <v/>
      </c>
      <c r="J30" s="62"/>
      <c r="K30" s="62"/>
      <c r="L30" s="62"/>
      <c r="M30" s="62"/>
      <c r="N30" s="63"/>
      <c r="O30" s="64" t="str">
        <f t="shared" ref="O30" si="38">IF($F30="","",IF($D29="親子D",0,IF($J30&lt;&gt;"",$S$2,IF($K30&lt;&gt;"",$T$2,$V$2))))</f>
        <v/>
      </c>
      <c r="P30" s="38" t="str">
        <f t="shared" si="0"/>
        <v/>
      </c>
      <c r="Q30" s="1"/>
      <c r="T30" s="65"/>
      <c r="U30" s="65"/>
      <c r="V30" s="65"/>
      <c r="W30" s="65"/>
      <c r="X30" s="65"/>
      <c r="Y30" s="1"/>
      <c r="Z30" s="9">
        <f t="shared" si="1"/>
        <v>0</v>
      </c>
      <c r="AA30" s="41" t="str">
        <f t="shared" ref="AA30" si="39">IF(AND(LEFT(E29,3)="ｼﾆｱ",L29+L30&lt;100),"シニアの部は45歳以上、合計100歳以上となっています！","")</f>
        <v/>
      </c>
    </row>
    <row r="31" spans="2:27" s="9" customFormat="1" ht="25.15" customHeight="1" x14ac:dyDescent="0.4">
      <c r="B31" s="50">
        <f>C31</f>
        <v>10</v>
      </c>
      <c r="C31" s="105">
        <v>10</v>
      </c>
      <c r="D31" s="107"/>
      <c r="E31" s="107"/>
      <c r="F31" s="51"/>
      <c r="G31" s="52" t="str">
        <f t="shared" si="2"/>
        <v/>
      </c>
      <c r="H31" s="51"/>
      <c r="I31" s="52" t="str">
        <f t="shared" si="3"/>
        <v/>
      </c>
      <c r="J31" s="53"/>
      <c r="K31" s="53"/>
      <c r="L31" s="53"/>
      <c r="M31" s="54" t="str">
        <f t="shared" ref="M31" si="40">IF(D31="親子D","親","")</f>
        <v/>
      </c>
      <c r="N31" s="55"/>
      <c r="O31" s="56" t="str">
        <f t="shared" ref="O31" si="41">IF($F31="","",IF($D31="親子D",1600,IF($J31&lt;&gt;"",$S$2,IF($K31&lt;&gt;"",$T$2,$V$2))))</f>
        <v/>
      </c>
      <c r="P31" s="38" t="str">
        <f t="shared" si="0"/>
        <v/>
      </c>
      <c r="Q31" s="1"/>
      <c r="T31" s="57" t="str">
        <f>IFERROR(IF(VLOOKUP($D31,$S$5:$X$8,T$4,FALSE)=0,"",VLOOKUP($D31,$S$5:$X$8,T$4,FALSE)),"")</f>
        <v/>
      </c>
      <c r="U31" s="57" t="str">
        <f>IFERROR(IF(VLOOKUP($D31,$S$5:$X$8,U$4,FALSE)=0,"",VLOOKUP($D31,$S$5:$X$8,U$4,FALSE)),"")</f>
        <v/>
      </c>
      <c r="V31" s="57" t="str">
        <f>IFERROR(IF(VLOOKUP($D31,$S$5:$X$8,V$4,FALSE)=0,"",VLOOKUP($D31,$S$5:$X$8,V$4,FALSE)),"")</f>
        <v/>
      </c>
      <c r="W31" s="57" t="str">
        <f>IFERROR(IF(VLOOKUP($D31,$S$5:$X$8,W$4,FALSE)=0,"",VLOOKUP($D31,$S$5:$X$8,W$4,FALSE)),"")</f>
        <v/>
      </c>
      <c r="X31" s="57" t="str">
        <f>IFERROR(IF(VLOOKUP($D31,$S$5:$X$8,X$4,FALSE)=0,"",VLOOKUP($D31,$S$5:$X$8,X$4,FALSE)),"")</f>
        <v/>
      </c>
      <c r="Y31" s="58"/>
      <c r="Z31" s="9">
        <f t="shared" si="1"/>
        <v>0</v>
      </c>
      <c r="AA31" s="41" t="str">
        <f t="shared" si="6"/>
        <v/>
      </c>
    </row>
    <row r="32" spans="2:27" s="9" customFormat="1" ht="26.25" customHeight="1" thickBot="1" x14ac:dyDescent="0.45">
      <c r="B32" s="59">
        <f>C31</f>
        <v>10</v>
      </c>
      <c r="C32" s="106"/>
      <c r="D32" s="108"/>
      <c r="E32" s="108"/>
      <c r="F32" s="60"/>
      <c r="G32" s="61" t="str">
        <f t="shared" si="2"/>
        <v/>
      </c>
      <c r="H32" s="60"/>
      <c r="I32" s="61" t="str">
        <f t="shared" si="3"/>
        <v/>
      </c>
      <c r="J32" s="62"/>
      <c r="K32" s="62"/>
      <c r="L32" s="62"/>
      <c r="M32" s="62"/>
      <c r="N32" s="63"/>
      <c r="O32" s="64" t="str">
        <f t="shared" ref="O32" si="42">IF($F32="","",IF($D31="親子D",0,IF($J32&lt;&gt;"",$S$2,IF($K32&lt;&gt;"",$T$2,$V$2))))</f>
        <v/>
      </c>
      <c r="P32" s="38" t="str">
        <f t="shared" si="0"/>
        <v/>
      </c>
      <c r="Q32" s="1"/>
      <c r="T32" s="65"/>
      <c r="U32" s="65"/>
      <c r="V32" s="65"/>
      <c r="W32" s="65"/>
      <c r="X32" s="65"/>
      <c r="Y32" s="1"/>
      <c r="Z32" s="9">
        <f t="shared" si="1"/>
        <v>0</v>
      </c>
      <c r="AA32" s="41" t="str">
        <f t="shared" ref="AA32" si="43">IF(AND(LEFT(E31,3)="ｼﾆｱ",L31+L32&lt;100),"シニアの部は45歳以上、合計100歳以上となっています！","")</f>
        <v/>
      </c>
    </row>
    <row r="33" spans="1:27" s="9" customFormat="1" ht="25.15" customHeight="1" x14ac:dyDescent="0.4">
      <c r="B33" s="50">
        <f>C33</f>
        <v>11</v>
      </c>
      <c r="C33" s="105">
        <v>11</v>
      </c>
      <c r="D33" s="107"/>
      <c r="E33" s="107"/>
      <c r="F33" s="51"/>
      <c r="G33" s="52" t="str">
        <f t="shared" si="2"/>
        <v/>
      </c>
      <c r="H33" s="51"/>
      <c r="I33" s="52" t="str">
        <f t="shared" si="3"/>
        <v/>
      </c>
      <c r="J33" s="53"/>
      <c r="K33" s="53"/>
      <c r="L33" s="53"/>
      <c r="M33" s="54" t="str">
        <f t="shared" ref="M33" si="44">IF(D33="親子D","親","")</f>
        <v/>
      </c>
      <c r="N33" s="55"/>
      <c r="O33" s="56" t="str">
        <f t="shared" ref="O33" si="45">IF($F33="","",IF($D33="親子D",1600,IF($J33&lt;&gt;"",$S$2,IF($K33&lt;&gt;"",$T$2,$V$2))))</f>
        <v/>
      </c>
      <c r="P33" s="38" t="str">
        <f t="shared" si="0"/>
        <v/>
      </c>
      <c r="Q33" s="1"/>
      <c r="T33" s="57" t="str">
        <f>IFERROR(IF(VLOOKUP($D33,$S$5:$X$8,T$4,FALSE)=0,"",VLOOKUP($D33,$S$5:$X$8,T$4,FALSE)),"")</f>
        <v/>
      </c>
      <c r="U33" s="57" t="str">
        <f>IFERROR(IF(VLOOKUP($D33,$S$5:$X$8,U$4,FALSE)=0,"",VLOOKUP($D33,$S$5:$X$8,U$4,FALSE)),"")</f>
        <v/>
      </c>
      <c r="V33" s="57" t="str">
        <f>IFERROR(IF(VLOOKUP($D33,$S$5:$X$8,V$4,FALSE)=0,"",VLOOKUP($D33,$S$5:$X$8,V$4,FALSE)),"")</f>
        <v/>
      </c>
      <c r="W33" s="57" t="str">
        <f>IFERROR(IF(VLOOKUP($D33,$S$5:$X$8,W$4,FALSE)=0,"",VLOOKUP($D33,$S$5:$X$8,W$4,FALSE)),"")</f>
        <v/>
      </c>
      <c r="X33" s="57" t="str">
        <f>IFERROR(IF(VLOOKUP($D33,$S$5:$X$8,X$4,FALSE)=0,"",VLOOKUP($D33,$S$5:$X$8,X$4,FALSE)),"")</f>
        <v/>
      </c>
      <c r="Y33" s="58"/>
      <c r="Z33" s="9">
        <f t="shared" si="1"/>
        <v>0</v>
      </c>
      <c r="AA33" s="41" t="str">
        <f t="shared" si="6"/>
        <v/>
      </c>
    </row>
    <row r="34" spans="1:27" s="9" customFormat="1" ht="26.25" customHeight="1" thickBot="1" x14ac:dyDescent="0.45">
      <c r="B34" s="59">
        <f>C33</f>
        <v>11</v>
      </c>
      <c r="C34" s="106"/>
      <c r="D34" s="108"/>
      <c r="E34" s="108"/>
      <c r="F34" s="60"/>
      <c r="G34" s="61" t="str">
        <f t="shared" si="2"/>
        <v/>
      </c>
      <c r="H34" s="60"/>
      <c r="I34" s="61" t="str">
        <f t="shared" si="3"/>
        <v/>
      </c>
      <c r="J34" s="62"/>
      <c r="K34" s="62"/>
      <c r="L34" s="62"/>
      <c r="M34" s="62"/>
      <c r="N34" s="63"/>
      <c r="O34" s="64" t="str">
        <f t="shared" ref="O34" si="46">IF($F34="","",IF($D33="親子D",0,IF($J34&lt;&gt;"",$S$2,IF($K34&lt;&gt;"",$T$2,$V$2))))</f>
        <v/>
      </c>
      <c r="P34" s="38" t="str">
        <f t="shared" si="0"/>
        <v/>
      </c>
      <c r="Q34" s="1"/>
      <c r="T34" s="65"/>
      <c r="U34" s="65"/>
      <c r="V34" s="65"/>
      <c r="W34" s="65"/>
      <c r="X34" s="65"/>
      <c r="Y34" s="1"/>
      <c r="Z34" s="9">
        <f t="shared" si="1"/>
        <v>0</v>
      </c>
      <c r="AA34" s="41" t="str">
        <f t="shared" ref="AA34" si="47">IF(AND(LEFT(E33,3)="ｼﾆｱ",L33+L34&lt;100),"シニアの部は45歳以上、合計100歳以上となっています！","")</f>
        <v/>
      </c>
    </row>
    <row r="35" spans="1:27" s="9" customFormat="1" ht="25.15" customHeight="1" x14ac:dyDescent="0.4">
      <c r="B35" s="50">
        <f>C35</f>
        <v>12</v>
      </c>
      <c r="C35" s="105">
        <v>12</v>
      </c>
      <c r="D35" s="107"/>
      <c r="E35" s="107"/>
      <c r="F35" s="51"/>
      <c r="G35" s="52" t="str">
        <f t="shared" si="2"/>
        <v/>
      </c>
      <c r="H35" s="51"/>
      <c r="I35" s="52" t="str">
        <f t="shared" si="3"/>
        <v/>
      </c>
      <c r="J35" s="53"/>
      <c r="K35" s="53"/>
      <c r="L35" s="53"/>
      <c r="M35" s="54" t="str">
        <f t="shared" ref="M35" si="48">IF(D35="親子D","親","")</f>
        <v/>
      </c>
      <c r="N35" s="55"/>
      <c r="O35" s="56" t="str">
        <f t="shared" ref="O35" si="49">IF($F35="","",IF($D35="親子D",1600,IF($J35&lt;&gt;"",$S$2,IF($K35&lt;&gt;"",$T$2,$V$2))))</f>
        <v/>
      </c>
      <c r="P35" s="38" t="str">
        <f t="shared" si="0"/>
        <v/>
      </c>
      <c r="Q35" s="1"/>
      <c r="T35" s="57" t="str">
        <f>IFERROR(IF(VLOOKUP($D35,$S$5:$X$8,T$4,FALSE)=0,"",VLOOKUP($D35,$S$5:$X$8,T$4,FALSE)),"")</f>
        <v/>
      </c>
      <c r="U35" s="57" t="str">
        <f>IFERROR(IF(VLOOKUP($D35,$S$5:$X$8,U$4,FALSE)=0,"",VLOOKUP($D35,$S$5:$X$8,U$4,FALSE)),"")</f>
        <v/>
      </c>
      <c r="V35" s="57" t="str">
        <f>IFERROR(IF(VLOOKUP($D35,$S$5:$X$8,V$4,FALSE)=0,"",VLOOKUP($D35,$S$5:$X$8,V$4,FALSE)),"")</f>
        <v/>
      </c>
      <c r="W35" s="57" t="str">
        <f>IFERROR(IF(VLOOKUP($D35,$S$5:$X$8,W$4,FALSE)=0,"",VLOOKUP($D35,$S$5:$X$8,W$4,FALSE)),"")</f>
        <v/>
      </c>
      <c r="X35" s="57" t="str">
        <f>IFERROR(IF(VLOOKUP($D35,$S$5:$X$8,X$4,FALSE)=0,"",VLOOKUP($D35,$S$5:$X$8,X$4,FALSE)),"")</f>
        <v/>
      </c>
      <c r="Y35" s="58"/>
      <c r="Z35" s="9">
        <f t="shared" si="1"/>
        <v>0</v>
      </c>
      <c r="AA35" s="41" t="str">
        <f t="shared" si="6"/>
        <v/>
      </c>
    </row>
    <row r="36" spans="1:27" s="9" customFormat="1" ht="26.25" customHeight="1" thickBot="1" x14ac:dyDescent="0.45">
      <c r="B36" s="59">
        <f>C35</f>
        <v>12</v>
      </c>
      <c r="C36" s="106"/>
      <c r="D36" s="108"/>
      <c r="E36" s="108"/>
      <c r="F36" s="60"/>
      <c r="G36" s="61" t="str">
        <f t="shared" si="2"/>
        <v/>
      </c>
      <c r="H36" s="60"/>
      <c r="I36" s="61" t="str">
        <f t="shared" si="3"/>
        <v/>
      </c>
      <c r="J36" s="62"/>
      <c r="K36" s="62"/>
      <c r="L36" s="62"/>
      <c r="M36" s="62"/>
      <c r="N36" s="63"/>
      <c r="O36" s="66" t="str">
        <f t="shared" ref="O36" si="50">IF($F36="","",IF($D35="親子D",0,IF($J36&lt;&gt;"",$S$2,IF($K36&lt;&gt;"",$T$2,$V$2))))</f>
        <v/>
      </c>
      <c r="P36" s="38" t="str">
        <f t="shared" si="0"/>
        <v/>
      </c>
      <c r="Q36" s="1"/>
      <c r="T36" s="65"/>
      <c r="U36" s="65"/>
      <c r="V36" s="65"/>
      <c r="W36" s="65"/>
      <c r="X36" s="65"/>
      <c r="Y36" s="1"/>
      <c r="Z36" s="9">
        <f t="shared" si="1"/>
        <v>0</v>
      </c>
      <c r="AA36" s="41" t="str">
        <f t="shared" ref="AA36" si="51">IF(AND(LEFT(E35,3)="ｼﾆｱ",L35+L36&lt;100),"シニアの部は45歳以上、合計100歳以上となっています！","")</f>
        <v/>
      </c>
    </row>
    <row r="37" spans="1:27" x14ac:dyDescent="0.4">
      <c r="A37" s="1"/>
      <c r="B37" s="1"/>
      <c r="C37" s="67"/>
      <c r="D37" s="1"/>
      <c r="E37" s="1"/>
      <c r="F37" s="1"/>
      <c r="G37" s="8"/>
      <c r="H37" s="1"/>
      <c r="I37" s="8"/>
      <c r="J37" s="1"/>
      <c r="K37" s="1"/>
      <c r="L37" s="1"/>
      <c r="M37" s="1"/>
      <c r="N37" s="1"/>
      <c r="O37" s="1"/>
      <c r="P37" s="1"/>
      <c r="Q37" s="1"/>
    </row>
  </sheetData>
  <sheetProtection sheet="1" selectLockedCells="1"/>
  <mergeCells count="56">
    <mergeCell ref="C33:C34"/>
    <mergeCell ref="D33:D34"/>
    <mergeCell ref="E33:E34"/>
    <mergeCell ref="C35:C36"/>
    <mergeCell ref="D35:D36"/>
    <mergeCell ref="E35:E36"/>
    <mergeCell ref="C29:C30"/>
    <mergeCell ref="D29:D30"/>
    <mergeCell ref="E29:E30"/>
    <mergeCell ref="C31:C32"/>
    <mergeCell ref="D31:D32"/>
    <mergeCell ref="E31:E32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C17:C18"/>
    <mergeCell ref="D17:D18"/>
    <mergeCell ref="E17:E18"/>
    <mergeCell ref="C19:C20"/>
    <mergeCell ref="D19:D20"/>
    <mergeCell ref="E19:E20"/>
    <mergeCell ref="I8:O9"/>
    <mergeCell ref="C13:C14"/>
    <mergeCell ref="D13:D14"/>
    <mergeCell ref="E13:E14"/>
    <mergeCell ref="C15:C16"/>
    <mergeCell ref="D15:D16"/>
    <mergeCell ref="E15:E16"/>
    <mergeCell ref="C11:C12"/>
    <mergeCell ref="D11:D12"/>
    <mergeCell ref="E11:E12"/>
    <mergeCell ref="C4:D4"/>
    <mergeCell ref="E4:F4"/>
    <mergeCell ref="C5:D5"/>
    <mergeCell ref="E5:F5"/>
    <mergeCell ref="C6:D6"/>
    <mergeCell ref="E6:G6"/>
    <mergeCell ref="C7:D7"/>
    <mergeCell ref="E7:F7"/>
    <mergeCell ref="C8:D8"/>
    <mergeCell ref="E8:F8"/>
    <mergeCell ref="C1:K1"/>
    <mergeCell ref="L1:O1"/>
    <mergeCell ref="C2:D2"/>
    <mergeCell ref="E2:F2"/>
    <mergeCell ref="C3:D3"/>
    <mergeCell ref="E3:F3"/>
  </mergeCells>
  <phoneticPr fontId="3"/>
  <conditionalFormatting sqref="L11">
    <cfRule type="expression" dxfId="6" priority="7" stopIfTrue="1">
      <formula>AND(LEFT($E11,3)="ｼﾆｱ",OR(L11&lt;45,$L11="",L11+L12&lt;100))</formula>
    </cfRule>
  </conditionalFormatting>
  <conditionalFormatting sqref="L12">
    <cfRule type="expression" dxfId="5" priority="6" stopIfTrue="1">
      <formula>AND(LEFT($E11,3)="ｼﾆｱ",OR(L12&lt;45,$L12="",L11+L12&lt;100))</formula>
    </cfRule>
  </conditionalFormatting>
  <conditionalFormatting sqref="F11:F12">
    <cfRule type="expression" dxfId="4" priority="5" stopIfTrue="1">
      <formula>AND($F11&lt;&gt;"",Z11=0)</formula>
    </cfRule>
  </conditionalFormatting>
  <conditionalFormatting sqref="E2:F7">
    <cfRule type="expression" dxfId="3" priority="4" stopIfTrue="1">
      <formula>AND(COUNTA($F$13:$F$28)&gt;0,E2="")</formula>
    </cfRule>
  </conditionalFormatting>
  <conditionalFormatting sqref="F13:F36">
    <cfRule type="expression" dxfId="2" priority="3" stopIfTrue="1">
      <formula>AND($F13&lt;&gt;"",Z13=0)</formula>
    </cfRule>
  </conditionalFormatting>
  <conditionalFormatting sqref="L13 L15 L17 L19 L21 L23 L25 L27 L29 L31 L33 L35">
    <cfRule type="expression" dxfId="1" priority="2" stopIfTrue="1">
      <formula>AND(LEFT($E13,3)="ｼﾆｱ",OR(L13&lt;45,$L13="",L13+L14&lt;100))</formula>
    </cfRule>
  </conditionalFormatting>
  <conditionalFormatting sqref="L14 L16 L18 L20 L22 L24 L26 L28 L30 L32 L34 L36">
    <cfRule type="expression" dxfId="0" priority="1" stopIfTrue="1">
      <formula>AND(LEFT($E13,3)="ｼﾆｱ",OR(L14&lt;45,$L14="",L13+L14&lt;100))</formula>
    </cfRule>
  </conditionalFormatting>
  <dataValidations count="9">
    <dataValidation type="whole" imeMode="halfAlpha" allowBlank="1" showInputMessage="1" showErrorMessage="1" sqref="M14 M16 M18 M20 M22 M24 M26 M28 M30 M32 M34 M36" xr:uid="{C1B35B4D-035E-4D5D-9B0A-428792E0C578}">
      <formula1>1</formula1>
      <formula2>6</formula2>
    </dataValidation>
    <dataValidation type="list" allowBlank="1" showInputMessage="1" showErrorMessage="1" sqref="E11:E36" xr:uid="{EC996749-1AA2-44FF-B623-F7D12856E9F2}">
      <formula1>$T11:$X11</formula1>
    </dataValidation>
    <dataValidation imeMode="fullKatakana" allowBlank="1" showInputMessage="1" showErrorMessage="1" sqref="G13:G36 I13:I36 E5:F5" xr:uid="{7A70969E-3040-4514-BB25-FDD85CFD4C1B}"/>
    <dataValidation imeMode="hiragana" allowBlank="1" showInputMessage="1" showErrorMessage="1" sqref="H11:H36 F11:F36 E3 E4:F4" xr:uid="{F3ED848B-64AF-4E77-A476-EBC4B6B24701}"/>
    <dataValidation imeMode="halfAlpha" allowBlank="1" showInputMessage="1" showErrorMessage="1" sqref="E2 E6:G6 E7:F7 M35 N11:N36 M11:M13 M15 M17 M19 M21 M23 M25 M27 M29 M31 M33 L11:L36" xr:uid="{27BC4363-CC78-47B8-80D1-DEC3BE086AD7}"/>
    <dataValidation imeMode="halfKatakana" allowBlank="1" showInputMessage="1" showErrorMessage="1" sqref="B11:B36 I11:I12 G11:G12" xr:uid="{6ACE0295-037F-442B-9F81-060536FE1E9E}"/>
    <dataValidation type="list" allowBlank="1" showInputMessage="1" showErrorMessage="1" sqref="D11:D36" xr:uid="{703F78B4-5B08-4EC0-9238-1B1F382DA228}">
      <formula1>$S$5:$S$7</formula1>
    </dataValidation>
    <dataValidation type="list" allowBlank="1" showInputMessage="1" showErrorMessage="1" sqref="E8" xr:uid="{B8BEFC69-B815-486D-944B-363B9D16C0C8}">
      <formula1>"必要,不要"</formula1>
    </dataValidation>
    <dataValidation type="list" imeMode="hiragana" allowBlank="1" showInputMessage="1" showErrorMessage="1" sqref="J11:K36" xr:uid="{D1083DD7-AD65-4953-A25D-5C9F61C8446B}">
      <formula1>"〇"</formula1>
    </dataValidation>
  </dataValidations>
  <printOptions horizontalCentered="1"/>
  <pageMargins left="0.11811023622047245" right="0.11811023622047245" top="0.47244094488188981" bottom="0.35433070866141736" header="0.43307086614173229" footer="0.23622047244094491"/>
  <pageSetup paperSize="9" scale="90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夫婦ミックス</vt:lpstr>
      <vt:lpstr>夫婦ミックス!Print_Area</vt:lpstr>
      <vt:lpstr>夫婦ミックス!Print_Titles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matsu-pc</cp:lastModifiedBy>
  <dcterms:created xsi:type="dcterms:W3CDTF">2022-11-14T00:35:04Z</dcterms:created>
  <dcterms:modified xsi:type="dcterms:W3CDTF">2022-11-14T08:32:42Z</dcterms:modified>
</cp:coreProperties>
</file>