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d288aa1445794be/大和市バドミントン協会/大会参加申込書/HP掲載用/"/>
    </mc:Choice>
  </mc:AlternateContent>
  <xr:revisionPtr revIDLastSave="0" documentId="8_{12822642-87ED-464D-8DE3-747E5E0BD009}" xr6:coauthVersionLast="36" xr6:coauthVersionMax="36" xr10:uidLastSave="{00000000-0000-0000-0000-000000000000}"/>
  <bookViews>
    <workbookView xWindow="0" yWindow="0" windowWidth="23040" windowHeight="9684" xr2:uid="{199F6986-6F1B-4819-B4D8-807A62C24A29}"/>
  </bookViews>
  <sheets>
    <sheet name="結成記念" sheetId="1" r:id="rId1"/>
  </sheets>
  <definedNames>
    <definedName name="_xlnm.Print_Area" localSheetId="0">結成記念!$C$13:$O$36</definedName>
    <definedName name="_xlnm.Print_Titles" localSheetId="0">結成記念!$1:$10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" i="1" l="1"/>
  <c r="Z3" i="1"/>
  <c r="E4" i="1"/>
  <c r="H8" i="1"/>
  <c r="H9" i="1"/>
  <c r="B11" i="1"/>
  <c r="M11" i="1"/>
  <c r="O11" i="1"/>
  <c r="R11" i="1"/>
  <c r="S11" i="1"/>
  <c r="T11" i="1"/>
  <c r="U11" i="1"/>
  <c r="V11" i="1"/>
  <c r="W11" i="1"/>
  <c r="X11" i="1"/>
  <c r="Y11" i="1"/>
  <c r="Z11" i="1"/>
  <c r="AB11" i="1"/>
  <c r="AA11" i="1" s="1"/>
  <c r="B12" i="1"/>
  <c r="M12" i="1"/>
  <c r="T12" i="1" s="1"/>
  <c r="O12" i="1"/>
  <c r="R12" i="1"/>
  <c r="AA12" i="1"/>
  <c r="AB12" i="1"/>
  <c r="B13" i="1"/>
  <c r="M13" i="1"/>
  <c r="O13" i="1"/>
  <c r="I8" i="1" s="1"/>
  <c r="R13" i="1"/>
  <c r="S13" i="1"/>
  <c r="T13" i="1"/>
  <c r="U13" i="1"/>
  <c r="V13" i="1"/>
  <c r="W13" i="1"/>
  <c r="X13" i="1"/>
  <c r="Y13" i="1"/>
  <c r="Z13" i="1"/>
  <c r="AB13" i="1"/>
  <c r="AA13" i="1" s="1"/>
  <c r="B14" i="1"/>
  <c r="M14" i="1"/>
  <c r="T14" i="1" s="1"/>
  <c r="O14" i="1"/>
  <c r="R14" i="1"/>
  <c r="AA14" i="1"/>
  <c r="AB14" i="1"/>
  <c r="B15" i="1"/>
  <c r="M15" i="1"/>
  <c r="O15" i="1"/>
  <c r="R15" i="1"/>
  <c r="AA16" i="1" s="1"/>
  <c r="S15" i="1"/>
  <c r="T15" i="1"/>
  <c r="U15" i="1"/>
  <c r="V15" i="1"/>
  <c r="W15" i="1"/>
  <c r="X15" i="1"/>
  <c r="Y15" i="1"/>
  <c r="Z15" i="1"/>
  <c r="AA15" i="1"/>
  <c r="AB15" i="1"/>
  <c r="B16" i="1"/>
  <c r="M16" i="1"/>
  <c r="O16" i="1"/>
  <c r="R16" i="1"/>
  <c r="T16" i="1"/>
  <c r="AB16" i="1"/>
  <c r="B17" i="1"/>
  <c r="M17" i="1"/>
  <c r="O17" i="1"/>
  <c r="R17" i="1"/>
  <c r="AA18" i="1" s="1"/>
  <c r="S17" i="1"/>
  <c r="T17" i="1"/>
  <c r="U17" i="1"/>
  <c r="V17" i="1"/>
  <c r="W17" i="1"/>
  <c r="X17" i="1"/>
  <c r="Y17" i="1"/>
  <c r="Z17" i="1"/>
  <c r="AB17" i="1"/>
  <c r="B18" i="1"/>
  <c r="M18" i="1"/>
  <c r="O18" i="1"/>
  <c r="R18" i="1"/>
  <c r="T18" i="1"/>
  <c r="AB18" i="1"/>
  <c r="AA17" i="1" s="1"/>
  <c r="B19" i="1"/>
  <c r="M19" i="1"/>
  <c r="O19" i="1"/>
  <c r="R19" i="1"/>
  <c r="S19" i="1"/>
  <c r="T19" i="1"/>
  <c r="U19" i="1"/>
  <c r="V19" i="1"/>
  <c r="W19" i="1"/>
  <c r="X19" i="1"/>
  <c r="Y19" i="1"/>
  <c r="Z19" i="1"/>
  <c r="AB19" i="1"/>
  <c r="AA19" i="1" s="1"/>
  <c r="B20" i="1"/>
  <c r="M20" i="1"/>
  <c r="T20" i="1" s="1"/>
  <c r="O20" i="1"/>
  <c r="R20" i="1"/>
  <c r="AA20" i="1"/>
  <c r="AB20" i="1"/>
  <c r="B21" i="1"/>
  <c r="M21" i="1"/>
  <c r="O21" i="1"/>
  <c r="R21" i="1"/>
  <c r="S21" i="1"/>
  <c r="T21" i="1"/>
  <c r="U21" i="1"/>
  <c r="V21" i="1"/>
  <c r="W21" i="1"/>
  <c r="X21" i="1"/>
  <c r="Y21" i="1"/>
  <c r="Z21" i="1"/>
  <c r="AB21" i="1"/>
  <c r="AA21" i="1" s="1"/>
  <c r="B22" i="1"/>
  <c r="M22" i="1"/>
  <c r="T22" i="1" s="1"/>
  <c r="O22" i="1"/>
  <c r="R22" i="1"/>
  <c r="AA22" i="1"/>
  <c r="AB22" i="1"/>
  <c r="B23" i="1"/>
  <c r="M23" i="1"/>
  <c r="O23" i="1"/>
  <c r="R23" i="1"/>
  <c r="AA24" i="1" s="1"/>
  <c r="S23" i="1"/>
  <c r="T23" i="1"/>
  <c r="U23" i="1"/>
  <c r="V23" i="1"/>
  <c r="W23" i="1"/>
  <c r="X23" i="1"/>
  <c r="Y23" i="1"/>
  <c r="Z23" i="1"/>
  <c r="AA23" i="1"/>
  <c r="AB23" i="1"/>
  <c r="B24" i="1"/>
  <c r="M24" i="1"/>
  <c r="O24" i="1"/>
  <c r="R24" i="1"/>
  <c r="T24" i="1"/>
  <c r="AB24" i="1"/>
  <c r="B25" i="1"/>
  <c r="M25" i="1"/>
  <c r="O25" i="1"/>
  <c r="R25" i="1"/>
  <c r="AA26" i="1" s="1"/>
  <c r="S25" i="1"/>
  <c r="T25" i="1"/>
  <c r="U25" i="1"/>
  <c r="V25" i="1"/>
  <c r="W25" i="1"/>
  <c r="X25" i="1"/>
  <c r="Y25" i="1"/>
  <c r="Z25" i="1"/>
  <c r="AB25" i="1"/>
  <c r="AA25" i="1" s="1"/>
  <c r="B26" i="1"/>
  <c r="M26" i="1"/>
  <c r="T26" i="1" s="1"/>
  <c r="O26" i="1"/>
  <c r="R26" i="1"/>
  <c r="AB26" i="1"/>
  <c r="B27" i="1"/>
  <c r="M27" i="1"/>
  <c r="O27" i="1"/>
  <c r="R27" i="1"/>
  <c r="S27" i="1"/>
  <c r="T27" i="1"/>
  <c r="U27" i="1"/>
  <c r="V27" i="1"/>
  <c r="W27" i="1"/>
  <c r="X27" i="1"/>
  <c r="Y27" i="1"/>
  <c r="Z27" i="1"/>
  <c r="AB27" i="1"/>
  <c r="AA27" i="1" s="1"/>
  <c r="B28" i="1"/>
  <c r="M28" i="1"/>
  <c r="T28" i="1" s="1"/>
  <c r="O28" i="1"/>
  <c r="R28" i="1"/>
  <c r="AA28" i="1"/>
  <c r="AB28" i="1"/>
  <c r="B29" i="1"/>
  <c r="M29" i="1"/>
  <c r="O29" i="1"/>
  <c r="R29" i="1"/>
  <c r="S29" i="1"/>
  <c r="T29" i="1"/>
  <c r="U29" i="1"/>
  <c r="V29" i="1"/>
  <c r="W29" i="1"/>
  <c r="X29" i="1"/>
  <c r="Y29" i="1"/>
  <c r="Z29" i="1"/>
  <c r="AB29" i="1"/>
  <c r="AA29" i="1" s="1"/>
  <c r="B30" i="1"/>
  <c r="M30" i="1"/>
  <c r="T30" i="1" s="1"/>
  <c r="O30" i="1"/>
  <c r="R30" i="1"/>
  <c r="AA30" i="1"/>
  <c r="AB30" i="1"/>
  <c r="B31" i="1"/>
  <c r="M31" i="1"/>
  <c r="O31" i="1"/>
  <c r="R31" i="1"/>
  <c r="AA32" i="1" s="1"/>
  <c r="S31" i="1"/>
  <c r="T31" i="1"/>
  <c r="U31" i="1"/>
  <c r="V31" i="1"/>
  <c r="W31" i="1"/>
  <c r="X31" i="1"/>
  <c r="Y31" i="1"/>
  <c r="Z31" i="1"/>
  <c r="AA31" i="1"/>
  <c r="AB31" i="1"/>
  <c r="B32" i="1"/>
  <c r="M32" i="1"/>
  <c r="O32" i="1"/>
  <c r="R32" i="1"/>
  <c r="T32" i="1"/>
  <c r="AB32" i="1"/>
  <c r="B33" i="1"/>
  <c r="M33" i="1"/>
  <c r="O33" i="1"/>
  <c r="R33" i="1"/>
  <c r="S33" i="1"/>
  <c r="T33" i="1"/>
  <c r="U33" i="1"/>
  <c r="V33" i="1"/>
  <c r="W33" i="1"/>
  <c r="X33" i="1"/>
  <c r="Y33" i="1"/>
  <c r="Z33" i="1"/>
  <c r="AB33" i="1"/>
  <c r="AA33" i="1" s="1"/>
  <c r="B34" i="1"/>
  <c r="M34" i="1"/>
  <c r="T34" i="1" s="1"/>
  <c r="O34" i="1"/>
  <c r="AB34" i="1"/>
  <c r="B35" i="1"/>
  <c r="M35" i="1"/>
  <c r="O35" i="1"/>
  <c r="R35" i="1"/>
  <c r="S35" i="1"/>
  <c r="T35" i="1"/>
  <c r="U35" i="1"/>
  <c r="V35" i="1"/>
  <c r="W35" i="1"/>
  <c r="X35" i="1"/>
  <c r="Y35" i="1"/>
  <c r="Z35" i="1"/>
  <c r="AB35" i="1"/>
  <c r="AA35" i="1" s="1"/>
  <c r="B36" i="1"/>
  <c r="M36" i="1"/>
  <c r="T36" i="1" s="1"/>
  <c r="O36" i="1"/>
  <c r="R36" i="1"/>
  <c r="AA36" i="1"/>
  <c r="AB36" i="1"/>
  <c r="G11" i="1"/>
  <c r="G12" i="1"/>
  <c r="I17" i="1"/>
  <c r="I18" i="1"/>
  <c r="G19" i="1"/>
  <c r="G20" i="1"/>
  <c r="I25" i="1"/>
  <c r="I26" i="1"/>
  <c r="G27" i="1"/>
  <c r="G28" i="1"/>
  <c r="I33" i="1"/>
  <c r="I34" i="1"/>
  <c r="G35" i="1"/>
  <c r="G36" i="1"/>
  <c r="I27" i="1"/>
  <c r="I28" i="1"/>
  <c r="G29" i="1"/>
  <c r="G30" i="1"/>
  <c r="I35" i="1"/>
  <c r="I36" i="1"/>
  <c r="I21" i="1"/>
  <c r="I22" i="1"/>
  <c r="G23" i="1"/>
  <c r="G24" i="1"/>
  <c r="I29" i="1"/>
  <c r="I30" i="1"/>
  <c r="G31" i="1"/>
  <c r="G32" i="1"/>
  <c r="I15" i="1"/>
  <c r="I16" i="1"/>
  <c r="G17" i="1"/>
  <c r="G18" i="1"/>
  <c r="I23" i="1"/>
  <c r="G25" i="1"/>
  <c r="G34" i="1"/>
  <c r="I11" i="1"/>
  <c r="I12" i="1"/>
  <c r="G13" i="1"/>
  <c r="G14" i="1"/>
  <c r="I19" i="1"/>
  <c r="I20" i="1"/>
  <c r="G21" i="1"/>
  <c r="G22" i="1"/>
  <c r="I24" i="1"/>
  <c r="G26" i="1"/>
  <c r="G33" i="1"/>
  <c r="I13" i="1"/>
  <c r="I14" i="1"/>
  <c r="G15" i="1"/>
  <c r="G16" i="1"/>
  <c r="I31" i="1"/>
  <c r="I32" i="1"/>
  <c r="R34" i="1" l="1"/>
  <c r="AA3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yossy</author>
  </authors>
  <commentList>
    <comment ref="E8" authorId="0" shapeId="0" xr:uid="{7B601E77-FDA4-4217-9AE9-2382EFD14737}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▼をクリックし、表示されるリストから選択
</t>
        </r>
      </text>
    </comment>
    <comment ref="D11" authorId="0" shapeId="0" xr:uid="{49825E81-3F41-4890-95B9-96DE87B35568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1" authorId="0" shapeId="0" xr:uid="{139D0B54-095A-40EF-B50E-FDB770658010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1" authorId="0" shapeId="0" xr:uid="{60830757-357B-4671-AD23-BAE4FEA4840A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1" authorId="0" shapeId="0" xr:uid="{159BE4A1-7A85-4B14-BDE3-556652CA49F7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J12" authorId="0" shapeId="0" xr:uid="{F689E3F5-7FA1-404B-841D-DE9138849FC8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2" authorId="0" shapeId="0" xr:uid="{1667D9BC-C532-4059-96C8-93EB4D0EC9AC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13" authorId="0" shapeId="0" xr:uid="{D59EF40D-C7EA-431C-B26B-AD685B5D07B9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3" authorId="0" shapeId="0" xr:uid="{59E0C10C-CD3B-4F33-84F1-93858707DA32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3" authorId="0" shapeId="0" xr:uid="{683CA5BB-4190-4A26-BA82-E7D060A9D774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3" authorId="0" shapeId="0" xr:uid="{089EC5E9-9AE1-4A1F-9AC4-4EFD11ED4058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J14" authorId="0" shapeId="0" xr:uid="{BF1DD7C5-4F79-4211-9109-FD80A845C6F6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4" authorId="0" shapeId="0" xr:uid="{9AFB4BAD-F790-4001-8BD3-D8278C6D5FC7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15" authorId="0" shapeId="0" xr:uid="{3D133C53-A19C-484F-BF8A-612E6F3B6093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5" authorId="0" shapeId="0" xr:uid="{C94FCA51-70D9-4A92-BD06-6E33BFA052B8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5" authorId="0" shapeId="0" xr:uid="{DF012689-F1D1-4233-B733-7F763834E31A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5" authorId="0" shapeId="0" xr:uid="{5ACEF8DE-86A7-4272-9E2C-B86C3DDE3ED5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J16" authorId="0" shapeId="0" xr:uid="{1CE0411F-050B-496B-9C67-35F48D4EF8B0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6" authorId="0" shapeId="0" xr:uid="{698E3FAF-6C06-43D5-A7AC-AAD66125A7F0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17" authorId="0" shapeId="0" xr:uid="{A76003FB-E048-4721-8053-F04109D99EA2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7" authorId="0" shapeId="0" xr:uid="{693C9EDF-A702-4A75-8568-98E3E82DA965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7" authorId="0" shapeId="0" xr:uid="{C69C2799-777C-40A2-B7B9-8E3ABF14DD74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7" authorId="0" shapeId="0" xr:uid="{01883D0F-0BDE-42AA-8231-C0D684E53021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J18" authorId="0" shapeId="0" xr:uid="{8A807B05-1A42-44CD-91CD-B8A9188A53A4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8" authorId="0" shapeId="0" xr:uid="{095FB703-3013-46F9-A387-F05DC1865CF5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19" authorId="0" shapeId="0" xr:uid="{1794661D-6D8E-4A53-A1F5-7D1F8FEB6AE3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9" authorId="0" shapeId="0" xr:uid="{5FEEC339-8F42-42D9-875A-48F249908720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9" authorId="0" shapeId="0" xr:uid="{764C6C7E-613C-4725-B0F0-E2212B79C1D4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9" authorId="0" shapeId="0" xr:uid="{458D9D4F-E907-404C-BE91-2A7C590ED50E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J20" authorId="0" shapeId="0" xr:uid="{9CB8F57C-1420-4468-B3EB-5780AC48999D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0" authorId="0" shapeId="0" xr:uid="{0499EADE-282E-4A0A-BDC4-D00EBC931723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21" authorId="0" shapeId="0" xr:uid="{F99FA5E2-C4E9-4356-B048-01F6158AAE9F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1" authorId="0" shapeId="0" xr:uid="{06F1D4AA-1F51-443D-83CA-CA0162567416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1" authorId="0" shapeId="0" xr:uid="{EFC403D3-D643-4691-B38A-20F074FEAB9F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1" authorId="0" shapeId="0" xr:uid="{54317766-4185-4ED4-A3FA-1319E7FCDFE5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J22" authorId="0" shapeId="0" xr:uid="{8C3FB7A5-B787-4450-959D-A76A0E105F3B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2" authorId="0" shapeId="0" xr:uid="{5EACDC17-5DAB-4EA8-B147-A2DE90CD69DD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23" authorId="0" shapeId="0" xr:uid="{1B1206EE-399D-4F75-A776-2F41D4838AD1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3" authorId="0" shapeId="0" xr:uid="{3152F036-7F65-43D8-B26C-420CA73ECAF4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3" authorId="0" shapeId="0" xr:uid="{508E823E-0B3E-4702-AB42-09FA2A4EECAC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3" authorId="0" shapeId="0" xr:uid="{52D93E6F-0D28-4346-9AD6-EF0C8F2B2179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J24" authorId="0" shapeId="0" xr:uid="{B719AAA8-BBE4-4435-AFEA-D37044CB7CEE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4" authorId="0" shapeId="0" xr:uid="{02DDCCC8-0203-41B6-BEFC-A69B179861A8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25" authorId="0" shapeId="0" xr:uid="{A4F9149C-C0E1-4205-AE3E-88B792CE9705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5" authorId="0" shapeId="0" xr:uid="{2B9B3FAB-8647-4F96-B598-0DEB3FEF2A0E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5" authorId="0" shapeId="0" xr:uid="{52ACC22A-FBE6-41C5-8DFD-9D30ABBF4135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5" authorId="0" shapeId="0" xr:uid="{55289273-F89B-4DAF-99AF-E265E5056607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J26" authorId="0" shapeId="0" xr:uid="{28D5844A-A3A2-42D0-BFC5-5C63349E28E5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6" authorId="0" shapeId="0" xr:uid="{C43DF425-F3C3-494C-92A7-CC66D08C7610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27" authorId="0" shapeId="0" xr:uid="{C24E94FE-9255-4821-B9A4-7F447B8C2CE7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7" authorId="0" shapeId="0" xr:uid="{B5F750C6-E380-4B77-9617-1519C11B30D8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7" authorId="0" shapeId="0" xr:uid="{E53991F3-AE1B-44B6-B85F-17771F254D8E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7" authorId="0" shapeId="0" xr:uid="{CECA40C6-64C1-4BA5-9214-6865C5074B1B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J28" authorId="0" shapeId="0" xr:uid="{85B11D53-32A2-40D7-8F49-CD9B8B50475A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8" authorId="0" shapeId="0" xr:uid="{C69FD87E-E35A-492D-9D9A-4455C369CCAD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29" authorId="0" shapeId="0" xr:uid="{969495BE-2899-4069-ADF9-F3D13C641B12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9" authorId="0" shapeId="0" xr:uid="{1F1CBCE1-5593-4C7F-8BE2-3590EB9A5C54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9" authorId="0" shapeId="0" xr:uid="{33C8CE03-B941-4461-A7FC-34182E6C911A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9" authorId="0" shapeId="0" xr:uid="{B6CD7B86-7182-4E02-9348-6B22D5B9CD9C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J30" authorId="0" shapeId="0" xr:uid="{D4C00122-3CFC-4682-B67F-9D2F27EE7672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0" authorId="0" shapeId="0" xr:uid="{1BA94075-63F9-4308-89C7-707B4F18C11B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31" authorId="0" shapeId="0" xr:uid="{88CC1F60-40B3-49F8-9C9D-EB802025206B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31" authorId="0" shapeId="0" xr:uid="{30667AA3-EB40-4E68-9CFA-D35532A5B946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31" authorId="0" shapeId="0" xr:uid="{B0BADED8-9E4D-4C3F-81E4-923F5E1B3133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1" authorId="0" shapeId="0" xr:uid="{776A7A51-49FC-4297-A339-D39B4D91F3F6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J32" authorId="0" shapeId="0" xr:uid="{824B2486-7472-4BE0-9507-D791D37D14CA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2" authorId="0" shapeId="0" xr:uid="{6A04BC2C-10F6-4E29-9ADA-4409C9F20B12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33" authorId="0" shapeId="0" xr:uid="{84E9AC43-49ED-4644-BEBD-34B40CB26CCD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33" authorId="0" shapeId="0" xr:uid="{A76A8E93-6CED-4220-85AD-3E1C05C4D78F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33" authorId="0" shapeId="0" xr:uid="{959BEF56-0EA6-4168-983A-17EC61C3EEB9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3" authorId="0" shapeId="0" xr:uid="{7F294F40-99E2-47BB-8F35-12C1251CA97E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J34" authorId="0" shapeId="0" xr:uid="{F8F0DB07-427D-4D32-A052-4CE9C23ACAAE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4" authorId="0" shapeId="0" xr:uid="{087696E3-F084-4C1D-99E3-A8684E6E608B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35" authorId="0" shapeId="0" xr:uid="{D7437326-B315-41A3-83D2-A5D4800241F0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35" authorId="0" shapeId="0" xr:uid="{AFD10836-0649-4B75-B636-F0DB788148F0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35" authorId="0" shapeId="0" xr:uid="{5E210654-08B0-4927-82AE-03C551EB43C0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5" authorId="0" shapeId="0" xr:uid="{37B4819D-D07B-4A2C-A89E-88BA0A48CE5A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J36" authorId="0" shapeId="0" xr:uid="{3AD525B0-F76D-4081-888C-92DF04C03741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6" authorId="0" shapeId="0" xr:uid="{C8486EC8-84C5-4044-AC74-844140CD1A10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</commentList>
</comments>
</file>

<file path=xl/sharedStrings.xml><?xml version="1.0" encoding="utf-8"?>
<sst xmlns="http://schemas.openxmlformats.org/spreadsheetml/2006/main" count="58" uniqueCount="45">
  <si>
    <t>YAMATO</t>
    <phoneticPr fontId="8"/>
  </si>
  <si>
    <t>大和　次郎</t>
    <rPh sb="0" eb="2">
      <t>ヤマト</t>
    </rPh>
    <rPh sb="3" eb="5">
      <t>ジロウ</t>
    </rPh>
    <phoneticPr fontId="8"/>
  </si>
  <si>
    <t>〇</t>
  </si>
  <si>
    <t>大和会</t>
    <rPh sb="0" eb="2">
      <t>ヤマト</t>
    </rPh>
    <rPh sb="2" eb="3">
      <t>カイ</t>
    </rPh>
    <phoneticPr fontId="8"/>
  </si>
  <si>
    <t>大和　太郎</t>
    <rPh sb="0" eb="2">
      <t>ヤマト</t>
    </rPh>
    <rPh sb="3" eb="5">
      <t>タロウ</t>
    </rPh>
    <phoneticPr fontId="8"/>
  </si>
  <si>
    <t>ｼﾆｱ1</t>
  </si>
  <si>
    <t>男子D</t>
    <rPh sb="0" eb="2">
      <t>ダンシ</t>
    </rPh>
    <phoneticPr fontId="8"/>
  </si>
  <si>
    <t>例</t>
    <rPh sb="0" eb="1">
      <t>レイ</t>
    </rPh>
    <phoneticPr fontId="8"/>
  </si>
  <si>
    <t>参加料</t>
    <rPh sb="0" eb="3">
      <t>サンカリョウ</t>
    </rPh>
    <phoneticPr fontId="9"/>
  </si>
  <si>
    <t>学年</t>
    <rPh sb="0" eb="2">
      <t>ガクネン</t>
    </rPh>
    <phoneticPr fontId="8"/>
  </si>
  <si>
    <t>区分</t>
    <rPh sb="0" eb="2">
      <t>クブン</t>
    </rPh>
    <phoneticPr fontId="8"/>
  </si>
  <si>
    <t>ｼﾆｱ</t>
    <phoneticPr fontId="8"/>
  </si>
  <si>
    <t>協会
登録
者</t>
    <rPh sb="0" eb="2">
      <t>キョウカイ</t>
    </rPh>
    <rPh sb="3" eb="5">
      <t>トウロク</t>
    </rPh>
    <rPh sb="6" eb="7">
      <t>モノ</t>
    </rPh>
    <phoneticPr fontId="9"/>
  </si>
  <si>
    <t>高校生</t>
    <rPh sb="0" eb="3">
      <t>コウコウセイ</t>
    </rPh>
    <phoneticPr fontId="9"/>
  </si>
  <si>
    <t>ショゾク　フリガナ</t>
    <phoneticPr fontId="8"/>
  </si>
  <si>
    <t>所　属</t>
    <rPh sb="0" eb="1">
      <t>ショ</t>
    </rPh>
    <rPh sb="2" eb="3">
      <t>ゾク</t>
    </rPh>
    <phoneticPr fontId="9"/>
  </si>
  <si>
    <t>シメイ　フリガナ</t>
    <phoneticPr fontId="8"/>
  </si>
  <si>
    <t>氏　名</t>
    <rPh sb="0" eb="1">
      <t>シ</t>
    </rPh>
    <rPh sb="2" eb="3">
      <t>メイ</t>
    </rPh>
    <phoneticPr fontId="9"/>
  </si>
  <si>
    <t>ランク</t>
    <phoneticPr fontId="8"/>
  </si>
  <si>
    <r>
      <rPr>
        <sz val="11"/>
        <color indexed="8"/>
        <rFont val="メイリオ"/>
        <family val="3"/>
        <charset val="128"/>
      </rPr>
      <t>種目</t>
    </r>
    <r>
      <rPr>
        <sz val="8"/>
        <color indexed="8"/>
        <rFont val="メイリオ"/>
        <family val="3"/>
        <charset val="128"/>
      </rPr>
      <t xml:space="preserve">
D：ダブルス</t>
    </r>
    <rPh sb="0" eb="2">
      <t>シュモク</t>
    </rPh>
    <phoneticPr fontId="8"/>
  </si>
  <si>
    <t>ｼﾆｱ2</t>
  </si>
  <si>
    <t>ｼﾆｱ1</t>
    <phoneticPr fontId="8"/>
  </si>
  <si>
    <t>3部</t>
    <rPh sb="1" eb="2">
      <t>ブ</t>
    </rPh>
    <phoneticPr fontId="8"/>
  </si>
  <si>
    <t>2部</t>
    <rPh sb="1" eb="2">
      <t>ブ</t>
    </rPh>
    <phoneticPr fontId="8"/>
  </si>
  <si>
    <t>1部</t>
    <rPh sb="1" eb="2">
      <t>ブ</t>
    </rPh>
    <phoneticPr fontId="8"/>
  </si>
  <si>
    <t>女子D</t>
    <rPh sb="0" eb="2">
      <t>ジョシ</t>
    </rPh>
    <phoneticPr fontId="8"/>
  </si>
  <si>
    <t>不要</t>
  </si>
  <si>
    <t>領収書</t>
    <rPh sb="0" eb="3">
      <t>リョウシュウショ</t>
    </rPh>
    <phoneticPr fontId="9"/>
  </si>
  <si>
    <t>電話番号</t>
    <rPh sb="0" eb="2">
      <t>デンワ</t>
    </rPh>
    <rPh sb="2" eb="4">
      <t>バンゴウ</t>
    </rPh>
    <phoneticPr fontId="9"/>
  </si>
  <si>
    <t>女子S</t>
    <rPh sb="0" eb="2">
      <t>ジョシ</t>
    </rPh>
    <phoneticPr fontId="8"/>
  </si>
  <si>
    <t>メールアドレス</t>
    <phoneticPr fontId="9"/>
  </si>
  <si>
    <t>男子S</t>
    <rPh sb="0" eb="2">
      <t>ダンシ</t>
    </rPh>
    <phoneticPr fontId="8"/>
  </si>
  <si>
    <t>所属</t>
    <rPh sb="0" eb="2">
      <t>ショゾク</t>
    </rPh>
    <phoneticPr fontId="9"/>
  </si>
  <si>
    <t>責任者ﾌﾘｶﾞﾅ</t>
    <rPh sb="0" eb="3">
      <t>セキニンシャ</t>
    </rPh>
    <phoneticPr fontId="9"/>
  </si>
  <si>
    <t>女</t>
    <rPh sb="0" eb="1">
      <t>オンナ</t>
    </rPh>
    <phoneticPr fontId="8"/>
  </si>
  <si>
    <t>申込責任者</t>
    <rPh sb="0" eb="2">
      <t>モウシコミ</t>
    </rPh>
    <rPh sb="2" eb="5">
      <t>セキニンシャ</t>
    </rPh>
    <phoneticPr fontId="9"/>
  </si>
  <si>
    <t>子供の学年を入力してください！</t>
    <phoneticPr fontId="9"/>
  </si>
  <si>
    <t>男</t>
    <rPh sb="0" eb="1">
      <t>オトコ</t>
    </rPh>
    <phoneticPr fontId="8"/>
  </si>
  <si>
    <t>申込年月日</t>
    <rPh sb="0" eb="2">
      <t>モウシコミ</t>
    </rPh>
    <phoneticPr fontId="8"/>
  </si>
  <si>
    <t>苗字と名前の間に全角文字で「空白」を入力してください</t>
    <phoneticPr fontId="9"/>
  </si>
  <si>
    <t>その他</t>
    <rPh sb="2" eb="3">
      <t>タ</t>
    </rPh>
    <phoneticPr fontId="8"/>
  </si>
  <si>
    <t>親子</t>
    <rPh sb="0" eb="2">
      <t>オヤコ</t>
    </rPh>
    <phoneticPr fontId="8"/>
  </si>
  <si>
    <t>協会登録者</t>
    <rPh sb="0" eb="2">
      <t>キョウカイ</t>
    </rPh>
    <rPh sb="2" eb="4">
      <t>トウロク</t>
    </rPh>
    <rPh sb="4" eb="5">
      <t>シャ</t>
    </rPh>
    <phoneticPr fontId="8"/>
  </si>
  <si>
    <t>学生</t>
    <rPh sb="0" eb="2">
      <t>ガクセイ</t>
    </rPh>
    <phoneticPr fontId="8"/>
  </si>
  <si>
    <t>＜大和市バドミントン協会結成記念大会＞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</si>
</sst>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"/>
    <numFmt numFmtId="177" formatCode="#,##0_ "/>
    <numFmt numFmtId="178" formatCode="&quot;合計金額　&quot;#,##0&quot;円&quot;"/>
    <numFmt numFmtId="179" formatCode="&quot;参加人数　&quot;General&quot;人&quot;"/>
    <numFmt numFmtId="180" formatCode="&quot;参加組数　&quot;General&quot;組&quot;"/>
  </numFmts>
  <fonts count="23" x14ac:knownFonts="1">
    <font>
      <sz val="11"/>
      <color theme="1"/>
      <name val="Meiryo UI"/>
      <family val="2"/>
      <charset val="128"/>
    </font>
    <font>
      <sz val="1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6"/>
      <name val="Meiryo UI"/>
      <family val="2"/>
      <charset val="128"/>
    </font>
    <font>
      <sz val="11"/>
      <color rgb="FFFF0000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name val="HG丸ｺﾞｼｯｸM-PRO"/>
      <family val="3"/>
      <charset val="128"/>
    </font>
    <font>
      <sz val="6"/>
      <name val="ＭＳ Ｐゴシック"/>
      <family val="3"/>
      <charset val="128"/>
    </font>
    <font>
      <sz val="8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b/>
      <u/>
      <sz val="14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u/>
      <sz val="10"/>
      <color theme="10"/>
      <name val="HG丸ｺﾞｼｯｸM-PRO"/>
      <family val="3"/>
      <charset val="128"/>
    </font>
    <font>
      <u/>
      <sz val="10"/>
      <color theme="10"/>
      <name val="メイリオ"/>
      <family val="3"/>
      <charset val="128"/>
    </font>
    <font>
      <sz val="6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>
      <alignment vertical="center"/>
    </xf>
    <xf numFmtId="0" fontId="2" fillId="0" borderId="0" xfId="1" applyFont="1" applyAlignment="1">
      <alignment shrinkToFit="1"/>
    </xf>
    <xf numFmtId="0" fontId="4" fillId="0" borderId="0" xfId="1" applyFont="1" applyAlignment="1">
      <alignment shrinkToFit="1"/>
    </xf>
    <xf numFmtId="0" fontId="2" fillId="0" borderId="0" xfId="1" applyFont="1" applyAlignment="1">
      <alignment horizontal="center" shrinkToFit="1"/>
    </xf>
    <xf numFmtId="0" fontId="5" fillId="0" borderId="0" xfId="1" applyFont="1" applyAlignment="1">
      <alignment shrinkToFit="1"/>
    </xf>
    <xf numFmtId="0" fontId="2" fillId="2" borderId="0" xfId="1" applyFont="1" applyFill="1" applyAlignment="1">
      <alignment shrinkToFit="1"/>
    </xf>
    <xf numFmtId="0" fontId="5" fillId="2" borderId="0" xfId="1" applyFont="1" applyFill="1" applyAlignment="1">
      <alignment shrinkToFit="1"/>
    </xf>
    <xf numFmtId="0" fontId="2" fillId="2" borderId="0" xfId="1" applyFont="1" applyFill="1" applyAlignment="1"/>
    <xf numFmtId="0" fontId="2" fillId="2" borderId="0" xfId="1" applyFont="1" applyFill="1" applyAlignment="1">
      <alignment horizontal="center" shrinkToFit="1"/>
    </xf>
    <xf numFmtId="0" fontId="6" fillId="0" borderId="0" xfId="1" applyFont="1" applyAlignment="1">
      <alignment horizontal="left" vertical="center" shrinkToFit="1"/>
    </xf>
    <xf numFmtId="176" fontId="2" fillId="0" borderId="0" xfId="1" applyNumberFormat="1" applyFont="1" applyAlignment="1">
      <alignment shrinkToFit="1"/>
    </xf>
    <xf numFmtId="0" fontId="7" fillId="0" borderId="0" xfId="1" applyFont="1" applyAlignment="1">
      <alignment horizontal="center" shrinkToFit="1"/>
    </xf>
    <xf numFmtId="177" fontId="2" fillId="2" borderId="1" xfId="1" applyNumberFormat="1" applyFont="1" applyFill="1" applyBorder="1" applyAlignment="1">
      <alignment horizontal="center" vertical="center" shrinkToFit="1"/>
    </xf>
    <xf numFmtId="177" fontId="2" fillId="2" borderId="2" xfId="1" applyNumberFormat="1" applyFont="1" applyFill="1" applyBorder="1" applyAlignment="1">
      <alignment horizontal="center" vertical="center" shrinkToFit="1"/>
    </xf>
    <xf numFmtId="0" fontId="2" fillId="2" borderId="3" xfId="1" applyFont="1" applyFill="1" applyBorder="1" applyAlignment="1" applyProtection="1">
      <alignment horizontal="center" vertical="center" shrinkToFit="1"/>
    </xf>
    <xf numFmtId="0" fontId="2" fillId="2" borderId="4" xfId="1" applyFont="1" applyFill="1" applyBorder="1" applyAlignment="1" applyProtection="1">
      <alignment horizontal="center" vertical="center" shrinkToFit="1"/>
    </xf>
    <xf numFmtId="0" fontId="2" fillId="2" borderId="4" xfId="1" applyFont="1" applyFill="1" applyBorder="1" applyAlignment="1" applyProtection="1">
      <alignment horizontal="center" vertical="center" shrinkToFit="1"/>
      <protection locked="0"/>
    </xf>
    <xf numFmtId="0" fontId="5" fillId="2" borderId="5" xfId="1" applyFont="1" applyFill="1" applyBorder="1" applyAlignment="1" applyProtection="1">
      <alignment horizontal="center" vertical="center" shrinkToFit="1"/>
      <protection locked="0"/>
    </xf>
    <xf numFmtId="0" fontId="2" fillId="2" borderId="6" xfId="1" applyFont="1" applyFill="1" applyBorder="1" applyAlignment="1" applyProtection="1">
      <alignment horizontal="center" vertical="center" shrinkToFit="1"/>
      <protection locked="0"/>
    </xf>
    <xf numFmtId="0" fontId="2" fillId="2" borderId="7" xfId="1" applyFont="1" applyFill="1" applyBorder="1" applyAlignment="1" applyProtection="1">
      <alignment horizontal="center" vertical="center" shrinkToFit="1"/>
      <protection locked="0"/>
    </xf>
    <xf numFmtId="0" fontId="2" fillId="2" borderId="8" xfId="1" applyFont="1" applyFill="1" applyBorder="1" applyAlignment="1">
      <alignment horizontal="center" vertical="center" shrinkToFit="1"/>
    </xf>
    <xf numFmtId="0" fontId="5" fillId="2" borderId="9" xfId="1" applyFont="1" applyFill="1" applyBorder="1" applyAlignment="1">
      <alignment horizontal="center" vertical="center" shrinkToFit="1"/>
    </xf>
    <xf numFmtId="176" fontId="5" fillId="0" borderId="10" xfId="1" applyNumberFormat="1" applyFont="1" applyBorder="1" applyAlignment="1">
      <alignment shrinkToFit="1"/>
    </xf>
    <xf numFmtId="177" fontId="2" fillId="2" borderId="11" xfId="1" applyNumberFormat="1" applyFont="1" applyFill="1" applyBorder="1" applyAlignment="1">
      <alignment horizontal="center" vertical="center" shrinkToFit="1"/>
    </xf>
    <xf numFmtId="0" fontId="2" fillId="2" borderId="12" xfId="1" applyFont="1" applyFill="1" applyBorder="1" applyAlignment="1" applyProtection="1">
      <alignment horizontal="center" vertical="center" shrinkToFit="1"/>
    </xf>
    <xf numFmtId="0" fontId="2" fillId="2" borderId="13" xfId="1" applyFont="1" applyFill="1" applyBorder="1" applyAlignment="1" applyProtection="1">
      <alignment horizontal="center" vertical="center" shrinkToFit="1"/>
    </xf>
    <xf numFmtId="0" fontId="2" fillId="2" borderId="14" xfId="1" applyFont="1" applyFill="1" applyBorder="1" applyAlignment="1" applyProtection="1">
      <alignment horizontal="center" vertical="center" shrinkToFit="1"/>
      <protection locked="0"/>
    </xf>
    <xf numFmtId="0" fontId="5" fillId="2" borderId="15" xfId="1" applyFont="1" applyFill="1" applyBorder="1" applyAlignment="1" applyProtection="1">
      <alignment horizontal="center" vertical="center" shrinkToFit="1"/>
      <protection locked="0"/>
    </xf>
    <xf numFmtId="0" fontId="2" fillId="2" borderId="12" xfId="1" applyFont="1" applyFill="1" applyBorder="1" applyAlignment="1" applyProtection="1">
      <alignment horizontal="center" vertical="center" shrinkToFit="1"/>
      <protection locked="0"/>
    </xf>
    <xf numFmtId="0" fontId="2" fillId="2" borderId="14" xfId="1" applyFont="1" applyFill="1" applyBorder="1" applyAlignment="1" applyProtection="1">
      <alignment horizontal="center" vertical="center" shrinkToFit="1"/>
      <protection locked="0"/>
    </xf>
    <xf numFmtId="0" fontId="2" fillId="2" borderId="16" xfId="1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center" vertical="center" shrinkToFit="1"/>
    </xf>
    <xf numFmtId="177" fontId="2" fillId="2" borderId="18" xfId="1" applyNumberFormat="1" applyFont="1" applyFill="1" applyBorder="1" applyAlignment="1">
      <alignment horizontal="center" vertical="center" shrinkToFit="1"/>
    </xf>
    <xf numFmtId="0" fontId="2" fillId="2" borderId="19" xfId="1" applyFont="1" applyFill="1" applyBorder="1" applyAlignment="1" applyProtection="1">
      <alignment horizontal="center" vertical="center" shrinkToFit="1"/>
    </xf>
    <xf numFmtId="177" fontId="2" fillId="3" borderId="18" xfId="1" applyNumberFormat="1" applyFont="1" applyFill="1" applyBorder="1" applyAlignment="1">
      <alignment horizontal="center" vertical="center" shrinkToFit="1"/>
    </xf>
    <xf numFmtId="0" fontId="2" fillId="3" borderId="19" xfId="1" applyFont="1" applyFill="1" applyBorder="1" applyAlignment="1">
      <alignment horizontal="center" vertical="center" shrinkToFit="1"/>
    </xf>
    <xf numFmtId="0" fontId="2" fillId="3" borderId="4" xfId="1" applyFont="1" applyFill="1" applyBorder="1" applyAlignment="1" applyProtection="1">
      <alignment horizontal="center" vertical="center" shrinkToFit="1"/>
    </xf>
    <xf numFmtId="0" fontId="2" fillId="3" borderId="20" xfId="1" applyFont="1" applyFill="1" applyBorder="1" applyAlignment="1">
      <alignment horizontal="center" vertical="center" shrinkToFit="1"/>
    </xf>
    <xf numFmtId="0" fontId="2" fillId="3" borderId="4" xfId="1" applyFont="1" applyFill="1" applyBorder="1" applyAlignment="1">
      <alignment horizontal="center" vertical="center" shrinkToFit="1"/>
    </xf>
    <xf numFmtId="0" fontId="5" fillId="3" borderId="5" xfId="1" applyFont="1" applyFill="1" applyBorder="1" applyAlignment="1">
      <alignment horizontal="center" vertical="center" shrinkToFit="1"/>
    </xf>
    <xf numFmtId="0" fontId="2" fillId="3" borderId="6" xfId="1" applyFont="1" applyFill="1" applyBorder="1" applyAlignment="1">
      <alignment horizontal="center" vertical="center" shrinkToFit="1"/>
    </xf>
    <xf numFmtId="0" fontId="2" fillId="3" borderId="7" xfId="1" applyFont="1" applyFill="1" applyBorder="1" applyAlignment="1">
      <alignment horizontal="center" vertical="center" shrinkToFit="1"/>
    </xf>
    <xf numFmtId="0" fontId="2" fillId="3" borderId="8" xfId="1" applyFont="1" applyFill="1" applyBorder="1" applyAlignment="1">
      <alignment horizontal="center" vertical="center" shrinkToFit="1"/>
    </xf>
    <xf numFmtId="0" fontId="5" fillId="3" borderId="9" xfId="1" applyFont="1" applyFill="1" applyBorder="1" applyAlignment="1">
      <alignment horizontal="center" vertical="center" shrinkToFit="1"/>
    </xf>
    <xf numFmtId="177" fontId="2" fillId="3" borderId="11" xfId="1" applyNumberFormat="1" applyFont="1" applyFill="1" applyBorder="1" applyAlignment="1">
      <alignment horizontal="center" vertical="center" shrinkToFit="1"/>
    </xf>
    <xf numFmtId="0" fontId="2" fillId="3" borderId="12" xfId="1" applyFont="1" applyFill="1" applyBorder="1" applyAlignment="1">
      <alignment horizontal="center" vertical="center" shrinkToFit="1"/>
    </xf>
    <xf numFmtId="0" fontId="2" fillId="3" borderId="13" xfId="1" applyFont="1" applyFill="1" applyBorder="1" applyAlignment="1">
      <alignment horizontal="center" vertical="center" shrinkToFit="1"/>
    </xf>
    <xf numFmtId="0" fontId="2" fillId="3" borderId="14" xfId="1" applyFont="1" applyFill="1" applyBorder="1" applyAlignment="1">
      <alignment horizontal="center" vertical="center" shrinkToFit="1"/>
    </xf>
    <xf numFmtId="0" fontId="5" fillId="3" borderId="15" xfId="1" applyFont="1" applyFill="1" applyBorder="1" applyAlignment="1">
      <alignment horizontal="center" vertical="center" shrinkToFit="1"/>
    </xf>
    <xf numFmtId="0" fontId="2" fillId="3" borderId="14" xfId="1" applyFont="1" applyFill="1" applyBorder="1" applyAlignment="1">
      <alignment horizontal="center" vertical="center" shrinkToFit="1"/>
    </xf>
    <xf numFmtId="0" fontId="2" fillId="3" borderId="16" xfId="1" applyFont="1" applyFill="1" applyBorder="1" applyAlignment="1">
      <alignment horizontal="center" vertical="center" shrinkToFit="1"/>
    </xf>
    <xf numFmtId="0" fontId="5" fillId="3" borderId="17" xfId="1" applyFont="1" applyFill="1" applyBorder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2" fillId="2" borderId="21" xfId="1" applyFont="1" applyFill="1" applyBorder="1" applyAlignment="1">
      <alignment horizontal="center" vertical="center" shrinkToFit="1"/>
    </xf>
    <xf numFmtId="0" fontId="2" fillId="2" borderId="22" xfId="1" applyFont="1" applyFill="1" applyBorder="1" applyAlignment="1">
      <alignment horizontal="center" vertical="center" wrapText="1" shrinkToFit="1"/>
    </xf>
    <xf numFmtId="0" fontId="2" fillId="2" borderId="23" xfId="1" applyFont="1" applyFill="1" applyBorder="1" applyAlignment="1">
      <alignment horizontal="center" vertical="center" wrapText="1" shrinkToFit="1"/>
    </xf>
    <xf numFmtId="0" fontId="2" fillId="2" borderId="23" xfId="1" applyFont="1" applyFill="1" applyBorder="1" applyAlignment="1">
      <alignment vertical="center" textRotation="255" shrinkToFit="1"/>
    </xf>
    <xf numFmtId="0" fontId="5" fillId="2" borderId="23" xfId="1" applyFont="1" applyFill="1" applyBorder="1" applyAlignment="1">
      <alignment horizontal="center" vertical="center" wrapText="1" shrinkToFit="1"/>
    </xf>
    <xf numFmtId="0" fontId="5" fillId="2" borderId="24" xfId="1" applyFont="1" applyFill="1" applyBorder="1" applyAlignment="1">
      <alignment horizontal="center" vertical="center" shrinkToFit="1"/>
    </xf>
    <xf numFmtId="0" fontId="2" fillId="2" borderId="22" xfId="1" applyFont="1" applyFill="1" applyBorder="1" applyAlignment="1">
      <alignment horizontal="center" vertical="center" shrinkToFit="1"/>
    </xf>
    <xf numFmtId="0" fontId="2" fillId="2" borderId="23" xfId="1" applyFont="1" applyFill="1" applyBorder="1" applyAlignment="1">
      <alignment horizontal="center" vertical="center" shrinkToFit="1"/>
    </xf>
    <xf numFmtId="0" fontId="10" fillId="2" borderId="23" xfId="1" applyFont="1" applyFill="1" applyBorder="1" applyAlignment="1">
      <alignment horizontal="center" vertical="center" wrapText="1" shrinkToFit="1"/>
    </xf>
    <xf numFmtId="0" fontId="2" fillId="2" borderId="25" xfId="1" applyFont="1" applyFill="1" applyBorder="1" applyAlignment="1">
      <alignment horizontal="center" vertical="center" shrinkToFit="1"/>
    </xf>
    <xf numFmtId="0" fontId="2" fillId="2" borderId="26" xfId="1" applyFont="1" applyFill="1" applyBorder="1" applyAlignment="1">
      <alignment horizontal="center" vertical="center" shrinkToFit="1"/>
    </xf>
    <xf numFmtId="0" fontId="2" fillId="2" borderId="0" xfId="1" applyFont="1" applyFill="1" applyAlignment="1">
      <alignment horizontal="center" vertical="center" shrinkToFit="1"/>
    </xf>
    <xf numFmtId="0" fontId="2" fillId="0" borderId="0" xfId="1" applyFont="1" applyBorder="1" applyAlignment="1">
      <alignment shrinkToFit="1"/>
    </xf>
    <xf numFmtId="178" fontId="12" fillId="2" borderId="27" xfId="1" applyNumberFormat="1" applyFont="1" applyFill="1" applyBorder="1" applyAlignment="1">
      <alignment horizontal="right" vertical="center" shrinkToFit="1"/>
    </xf>
    <xf numFmtId="179" fontId="13" fillId="2" borderId="0" xfId="1" applyNumberFormat="1" applyFont="1" applyFill="1" applyAlignment="1">
      <alignment horizontal="right" shrinkToFit="1"/>
    </xf>
    <xf numFmtId="0" fontId="14" fillId="0" borderId="10" xfId="1" applyFont="1" applyBorder="1" applyAlignment="1">
      <alignment horizontal="center" shrinkToFit="1"/>
    </xf>
    <xf numFmtId="178" fontId="12" fillId="2" borderId="0" xfId="1" applyNumberFormat="1" applyFont="1" applyFill="1" applyBorder="1" applyAlignment="1">
      <alignment horizontal="right" vertical="center" shrinkToFit="1"/>
    </xf>
    <xf numFmtId="180" fontId="13" fillId="2" borderId="0" xfId="1" applyNumberFormat="1" applyFont="1" applyFill="1" applyAlignment="1">
      <alignment horizontal="right" shrinkToFit="1"/>
    </xf>
    <xf numFmtId="0" fontId="15" fillId="2" borderId="0" xfId="1" applyFont="1" applyFill="1" applyAlignment="1" applyProtection="1">
      <alignment shrinkToFit="1"/>
    </xf>
    <xf numFmtId="0" fontId="14" fillId="2" borderId="28" xfId="1" applyFont="1" applyFill="1" applyBorder="1" applyAlignment="1" applyProtection="1">
      <alignment horizontal="center" vertical="center" shrinkToFit="1"/>
      <protection locked="0"/>
    </xf>
    <xf numFmtId="0" fontId="14" fillId="2" borderId="4" xfId="1" applyFont="1" applyFill="1" applyBorder="1" applyAlignment="1" applyProtection="1">
      <alignment horizontal="center" vertical="center" shrinkToFit="1"/>
      <protection locked="0"/>
    </xf>
    <xf numFmtId="0" fontId="14" fillId="2" borderId="29" xfId="1" applyFont="1" applyFill="1" applyBorder="1" applyAlignment="1">
      <alignment horizontal="center" vertical="center" shrinkToFit="1"/>
    </xf>
    <xf numFmtId="0" fontId="14" fillId="2" borderId="30" xfId="1" applyFont="1" applyFill="1" applyBorder="1" applyAlignment="1">
      <alignment horizontal="center" vertical="center" shrinkToFit="1"/>
    </xf>
    <xf numFmtId="0" fontId="2" fillId="2" borderId="0" xfId="1" applyFont="1" applyFill="1" applyBorder="1" applyAlignment="1">
      <alignment vertical="center" shrinkToFit="1"/>
    </xf>
    <xf numFmtId="0" fontId="5" fillId="2" borderId="0" xfId="1" applyFont="1" applyFill="1" applyBorder="1" applyAlignment="1">
      <alignment vertical="center" shrinkToFit="1"/>
    </xf>
    <xf numFmtId="0" fontId="15" fillId="2" borderId="31" xfId="1" applyFont="1" applyFill="1" applyBorder="1" applyAlignment="1" applyProtection="1">
      <alignment vertical="center" shrinkToFit="1"/>
    </xf>
    <xf numFmtId="49" fontId="14" fillId="2" borderId="32" xfId="1" applyNumberFormat="1" applyFont="1" applyFill="1" applyBorder="1" applyAlignment="1" applyProtection="1">
      <alignment horizontal="center" vertical="center" shrinkToFit="1"/>
      <protection locked="0"/>
    </xf>
    <xf numFmtId="49" fontId="14" fillId="2" borderId="10" xfId="1" applyNumberFormat="1" applyFont="1" applyFill="1" applyBorder="1" applyAlignment="1" applyProtection="1">
      <alignment horizontal="center" vertical="center" shrinkToFit="1"/>
      <protection locked="0"/>
    </xf>
    <xf numFmtId="0" fontId="14" fillId="2" borderId="33" xfId="1" applyFont="1" applyFill="1" applyBorder="1" applyAlignment="1">
      <alignment horizontal="center" vertical="center" shrinkToFit="1"/>
    </xf>
    <xf numFmtId="0" fontId="14" fillId="2" borderId="34" xfId="1" applyFont="1" applyFill="1" applyBorder="1" applyAlignment="1">
      <alignment horizontal="center" vertical="center" shrinkToFit="1"/>
    </xf>
    <xf numFmtId="0" fontId="2" fillId="2" borderId="1" xfId="1" applyFont="1" applyFill="1" applyBorder="1" applyAlignment="1">
      <alignment vertical="center" shrinkToFit="1"/>
    </xf>
    <xf numFmtId="0" fontId="17" fillId="2" borderId="0" xfId="2" applyFont="1" applyFill="1" applyBorder="1" applyAlignment="1" applyProtection="1">
      <alignment horizontal="center" vertical="center" shrinkToFit="1"/>
      <protection locked="0"/>
    </xf>
    <xf numFmtId="0" fontId="17" fillId="2" borderId="19" xfId="2" applyFont="1" applyFill="1" applyBorder="1" applyAlignment="1" applyProtection="1">
      <alignment horizontal="center" vertical="center" shrinkToFit="1"/>
      <protection locked="0"/>
    </xf>
    <xf numFmtId="0" fontId="14" fillId="2" borderId="35" xfId="1" applyFont="1" applyFill="1" applyBorder="1" applyAlignment="1">
      <alignment horizontal="center" vertical="center" shrinkToFit="1"/>
    </xf>
    <xf numFmtId="0" fontId="14" fillId="2" borderId="36" xfId="1" applyFont="1" applyFill="1" applyBorder="1" applyAlignment="1">
      <alignment horizontal="center" vertical="center" shrinkToFit="1"/>
    </xf>
    <xf numFmtId="0" fontId="15" fillId="2" borderId="37" xfId="1" applyFont="1" applyFill="1" applyBorder="1" applyAlignment="1" applyProtection="1">
      <alignment vertical="center" shrinkToFit="1"/>
    </xf>
    <xf numFmtId="0" fontId="15" fillId="2" borderId="38" xfId="1" applyFont="1" applyFill="1" applyBorder="1" applyAlignment="1" applyProtection="1">
      <alignment horizontal="center" vertical="center" shrinkToFit="1"/>
      <protection locked="0"/>
    </xf>
    <xf numFmtId="0" fontId="15" fillId="2" borderId="39" xfId="1" applyFont="1" applyFill="1" applyBorder="1" applyAlignment="1" applyProtection="1">
      <alignment horizontal="center" vertical="center" shrinkToFit="1"/>
      <protection locked="0"/>
    </xf>
    <xf numFmtId="0" fontId="14" fillId="2" borderId="40" xfId="1" applyFont="1" applyFill="1" applyBorder="1" applyAlignment="1">
      <alignment horizontal="center" vertical="center" shrinkToFit="1"/>
    </xf>
    <xf numFmtId="0" fontId="2" fillId="0" borderId="10" xfId="1" applyFont="1" applyBorder="1" applyAlignment="1" applyProtection="1">
      <alignment shrinkToFit="1"/>
    </xf>
    <xf numFmtId="0" fontId="15" fillId="2" borderId="0" xfId="1" applyFont="1" applyFill="1" applyBorder="1" applyAlignment="1" applyProtection="1">
      <alignment vertical="center" shrinkToFit="1"/>
    </xf>
    <xf numFmtId="0" fontId="15" fillId="2" borderId="41" xfId="1" applyFont="1" applyFill="1" applyBorder="1" applyAlignment="1" applyProtection="1">
      <alignment horizontal="center" vertical="center" shrinkToFit="1"/>
      <protection locked="0"/>
    </xf>
    <xf numFmtId="0" fontId="15" fillId="2" borderId="42" xfId="1" applyFont="1" applyFill="1" applyBorder="1" applyAlignment="1" applyProtection="1">
      <alignment horizontal="center" vertical="center" shrinkToFit="1"/>
      <protection locked="0"/>
    </xf>
    <xf numFmtId="0" fontId="14" fillId="2" borderId="43" xfId="1" applyFont="1" applyFill="1" applyBorder="1" applyAlignment="1">
      <alignment horizontal="center" vertical="center" shrinkToFit="1"/>
    </xf>
    <xf numFmtId="0" fontId="14" fillId="2" borderId="44" xfId="1" applyFont="1" applyFill="1" applyBorder="1" applyAlignment="1">
      <alignment horizontal="center" vertical="center" shrinkToFit="1"/>
    </xf>
    <xf numFmtId="0" fontId="18" fillId="0" borderId="10" xfId="1" applyFont="1" applyBorder="1" applyAlignment="1">
      <alignment vertical="top" wrapText="1"/>
    </xf>
    <xf numFmtId="0" fontId="14" fillId="2" borderId="45" xfId="1" applyFont="1" applyFill="1" applyBorder="1" applyAlignment="1" applyProtection="1">
      <alignment horizontal="center" vertical="center" shrinkToFit="1"/>
      <protection locked="0"/>
    </xf>
    <xf numFmtId="0" fontId="14" fillId="2" borderId="46" xfId="1" applyFont="1" applyFill="1" applyBorder="1" applyAlignment="1" applyProtection="1">
      <alignment horizontal="center" vertical="center" shrinkToFit="1"/>
      <protection locked="0"/>
    </xf>
    <xf numFmtId="0" fontId="14" fillId="2" borderId="47" xfId="1" applyFont="1" applyFill="1" applyBorder="1" applyAlignment="1">
      <alignment horizontal="center" vertical="center" shrinkToFit="1"/>
    </xf>
    <xf numFmtId="0" fontId="19" fillId="4" borderId="0" xfId="1" applyFont="1" applyFill="1" applyAlignment="1" applyProtection="1">
      <alignment horizontal="center" shrinkToFit="1"/>
    </xf>
    <xf numFmtId="0" fontId="18" fillId="0" borderId="10" xfId="1" applyFont="1" applyBorder="1" applyAlignment="1">
      <alignment horizontal="left" vertical="top" wrapText="1"/>
    </xf>
    <xf numFmtId="14" fontId="14" fillId="2" borderId="48" xfId="1" applyNumberFormat="1" applyFont="1" applyFill="1" applyBorder="1" applyAlignment="1" applyProtection="1">
      <alignment horizontal="center" vertical="center" shrinkToFit="1"/>
      <protection locked="0"/>
    </xf>
    <xf numFmtId="14" fontId="14" fillId="2" borderId="12" xfId="1" applyNumberFormat="1" applyFont="1" applyFill="1" applyBorder="1" applyAlignment="1" applyProtection="1">
      <alignment horizontal="center" vertical="center" shrinkToFit="1"/>
      <protection locked="0"/>
    </xf>
    <xf numFmtId="0" fontId="14" fillId="2" borderId="49" xfId="1" applyFont="1" applyFill="1" applyBorder="1" applyAlignment="1">
      <alignment horizontal="center" vertical="center" shrinkToFit="1"/>
    </xf>
    <xf numFmtId="0" fontId="14" fillId="2" borderId="50" xfId="1" applyFont="1" applyFill="1" applyBorder="1" applyAlignment="1">
      <alignment horizontal="center" vertical="center" shrinkToFit="1"/>
    </xf>
    <xf numFmtId="0" fontId="19" fillId="2" borderId="0" xfId="1" applyFont="1" applyFill="1" applyAlignment="1">
      <alignment horizontal="left" shrinkToFit="1"/>
    </xf>
    <xf numFmtId="0" fontId="20" fillId="2" borderId="0" xfId="1" applyFont="1" applyFill="1" applyAlignment="1">
      <alignment horizontal="left" vertical="top" shrinkToFit="1"/>
    </xf>
  </cellXfs>
  <cellStyles count="3">
    <cellStyle name="ハイパーリンク" xfId="2" builtinId="8"/>
    <cellStyle name="標準" xfId="0" builtinId="0"/>
    <cellStyle name="標準 2" xfId="1" xr:uid="{BE00EE67-CF9C-42E0-B83F-0BDE542B1040}"/>
  </cellStyles>
  <dxfs count="5">
    <dxf>
      <fill>
        <patternFill>
          <bgColor theme="9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203051</xdr:colOff>
      <xdr:row>0</xdr:row>
      <xdr:rowOff>48259</xdr:rowOff>
    </xdr:from>
    <xdr:ext cx="4105835" cy="172944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605969-D071-4FD7-A6D2-205F08FB91B0}"/>
            </a:ext>
          </a:extLst>
        </xdr:cNvPr>
        <xdr:cNvSpPr txBox="1"/>
      </xdr:nvSpPr>
      <xdr:spPr>
        <a:xfrm>
          <a:off x="6283811" y="48259"/>
          <a:ext cx="4105835" cy="172944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numCol="1" spcCol="0" rtlCol="0" anchor="ctr">
          <a:noAutofit/>
        </a:bodyPr>
        <a:lstStyle/>
        <a:p>
          <a:pPr lvl="0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＊中高生・大和市バドミントン協会登録者は該当欄で○を選択してください</a:t>
          </a:r>
          <a:b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　　（大和バド協会の登録は、</a:t>
          </a:r>
          <a:r>
            <a:rPr kumimoji="1" lang="ja-JP" altLang="ja-JP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大和バド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協会登録チームへの登録が必要です。）</a:t>
          </a:r>
          <a:b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</a:br>
          <a:endParaRPr kumimoji="1" lang="en-US" altLang="ja-JP" sz="6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lvl="0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＊苗字と名前の間には、必ず</a:t>
          </a:r>
          <a:r>
            <a:rPr kumimoji="1" lang="ja-JP" altLang="en-US" sz="9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全角の「空白」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を入力してください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lvl="0"/>
          <a:endParaRPr kumimoji="1" lang="en-US" altLang="ja-JP" sz="6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lvl="0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＊ｼﾆｱの部に申込みの場合は。シニアの欄に</a:t>
          </a:r>
          <a:r>
            <a:rPr kumimoji="1" lang="ja-JP" altLang="en-US" sz="9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大会当日年齢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を記入して下さい。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600">
            <a:solidFill>
              <a:schemeClr val="dk1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＊フリガナが、間違っている又は表示されない場合は手入力してください。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lvl="0"/>
          <a:endParaRPr kumimoji="1" lang="en-US" altLang="ja-JP" sz="6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lvl="0"/>
          <a:r>
            <a:rPr kumimoji="1" lang="ja-JP" altLang="en-US" sz="9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＊参加費は、代表者がまとめてお支払い下さい。 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8B344-5619-486F-AFF7-D4C1A3A4249C}">
  <sheetPr>
    <pageSetUpPr fitToPage="1"/>
  </sheetPr>
  <dimension ref="A1:AB37"/>
  <sheetViews>
    <sheetView showGridLines="0" showRowColHeaders="0" tabSelected="1" zoomScaleNormal="100" workbookViewId="0">
      <pane ySplit="10" topLeftCell="A11" activePane="bottomLeft" state="frozen"/>
      <selection pane="bottomLeft" activeCell="D13" sqref="D13:D14"/>
    </sheetView>
  </sheetViews>
  <sheetFormatPr defaultColWidth="10.36328125" defaultRowHeight="17.399999999999999" x14ac:dyDescent="0.5"/>
  <cols>
    <col min="1" max="1" width="0.6328125" style="1" customWidth="1"/>
    <col min="2" max="2" width="2.6328125" style="1" hidden="1" customWidth="1"/>
    <col min="3" max="3" width="3.1796875" style="1" bestFit="1" customWidth="1"/>
    <col min="4" max="4" width="8.81640625" style="1" customWidth="1"/>
    <col min="5" max="5" width="5.90625" style="1" customWidth="1"/>
    <col min="6" max="6" width="15.26953125" style="1" customWidth="1"/>
    <col min="7" max="7" width="12.26953125" style="4" customWidth="1"/>
    <col min="8" max="8" width="18" style="1" customWidth="1"/>
    <col min="9" max="9" width="16.26953125" style="4" customWidth="1"/>
    <col min="10" max="10" width="3.1796875" style="1" customWidth="1"/>
    <col min="11" max="11" width="3.54296875" style="1" customWidth="1"/>
    <col min="12" max="12" width="3.08984375" style="1" bestFit="1" customWidth="1"/>
    <col min="13" max="13" width="2.6328125" style="3" hidden="1" customWidth="1"/>
    <col min="14" max="14" width="2.7265625" style="3" hidden="1" customWidth="1"/>
    <col min="15" max="15" width="6.36328125" style="1" bestFit="1" customWidth="1"/>
    <col min="16" max="16" width="1.453125" style="1" customWidth="1"/>
    <col min="17" max="17" width="6.26953125" style="1" hidden="1" customWidth="1"/>
    <col min="18" max="18" width="3.26953125" style="1" hidden="1" customWidth="1"/>
    <col min="19" max="19" width="5.7265625" style="1" hidden="1" customWidth="1"/>
    <col min="20" max="20" width="9.453125" style="1" hidden="1" customWidth="1"/>
    <col min="21" max="21" width="5.26953125" style="1" hidden="1" customWidth="1"/>
    <col min="22" max="22" width="6.1796875" style="1" hidden="1" customWidth="1"/>
    <col min="23" max="24" width="4.7265625" style="1" hidden="1" customWidth="1"/>
    <col min="25" max="25" width="12.36328125" style="1" hidden="1" customWidth="1"/>
    <col min="26" max="26" width="15.26953125" style="1" hidden="1" customWidth="1"/>
    <col min="27" max="27" width="46" style="2" bestFit="1" customWidth="1"/>
    <col min="28" max="28" width="2.54296875" style="1" hidden="1" customWidth="1"/>
    <col min="29" max="16384" width="10.36328125" style="1"/>
  </cols>
  <sheetData>
    <row r="1" spans="1:28" ht="24" customHeight="1" thickBot="1" x14ac:dyDescent="0.55000000000000004">
      <c r="A1" s="5"/>
      <c r="B1" s="5"/>
      <c r="C1" s="110" t="s">
        <v>44</v>
      </c>
      <c r="D1" s="110"/>
      <c r="E1" s="110"/>
      <c r="F1" s="110"/>
      <c r="G1" s="110"/>
      <c r="H1" s="110"/>
      <c r="I1" s="110"/>
      <c r="J1" s="110"/>
      <c r="K1" s="110"/>
      <c r="L1" s="109"/>
      <c r="M1" s="109"/>
      <c r="N1" s="109"/>
      <c r="O1" s="109"/>
      <c r="P1" s="5"/>
      <c r="Q1" s="5"/>
      <c r="R1" s="69"/>
      <c r="S1" s="69" t="s">
        <v>43</v>
      </c>
      <c r="T1" s="69" t="s">
        <v>42</v>
      </c>
      <c r="U1" s="69" t="s">
        <v>41</v>
      </c>
      <c r="V1" s="69" t="s">
        <v>40</v>
      </c>
      <c r="W1" s="104" t="s">
        <v>39</v>
      </c>
      <c r="X1" s="104"/>
      <c r="Y1" s="69" t="s">
        <v>21</v>
      </c>
      <c r="Z1" s="69" t="s">
        <v>20</v>
      </c>
    </row>
    <row r="2" spans="1:28" ht="20.25" customHeight="1" x14ac:dyDescent="0.5">
      <c r="A2" s="5"/>
      <c r="B2" s="5"/>
      <c r="C2" s="108" t="s">
        <v>38</v>
      </c>
      <c r="D2" s="107"/>
      <c r="E2" s="106"/>
      <c r="F2" s="105"/>
      <c r="G2" s="94"/>
      <c r="H2" s="77"/>
      <c r="I2" s="6"/>
      <c r="J2" s="5"/>
      <c r="K2" s="5"/>
      <c r="L2" s="5"/>
      <c r="M2" s="8"/>
      <c r="N2" s="8"/>
      <c r="P2" s="5"/>
      <c r="Q2" s="5"/>
      <c r="R2" s="69" t="s">
        <v>37</v>
      </c>
      <c r="S2" s="69">
        <v>1000</v>
      </c>
      <c r="T2" s="69">
        <v>1500</v>
      </c>
      <c r="U2" s="69">
        <v>2000</v>
      </c>
      <c r="V2" s="69">
        <v>2000</v>
      </c>
      <c r="W2" s="104" t="s">
        <v>36</v>
      </c>
      <c r="X2" s="104"/>
      <c r="Y2" s="103">
        <v>55</v>
      </c>
      <c r="Z2" s="103">
        <v>65</v>
      </c>
    </row>
    <row r="3" spans="1:28" ht="20.25" customHeight="1" x14ac:dyDescent="0.5">
      <c r="A3" s="5"/>
      <c r="B3" s="5"/>
      <c r="C3" s="83" t="s">
        <v>35</v>
      </c>
      <c r="D3" s="102"/>
      <c r="E3" s="101"/>
      <c r="F3" s="100"/>
      <c r="G3" s="94"/>
      <c r="H3" s="77"/>
      <c r="I3" s="78"/>
      <c r="J3" s="77"/>
      <c r="K3" s="5"/>
      <c r="L3" s="5"/>
      <c r="M3" s="8"/>
      <c r="N3" s="8"/>
      <c r="O3" s="5"/>
      <c r="P3" s="5"/>
      <c r="Q3" s="5"/>
      <c r="R3" s="69" t="s">
        <v>34</v>
      </c>
      <c r="S3" s="69">
        <v>1000</v>
      </c>
      <c r="T3" s="69">
        <v>1100</v>
      </c>
      <c r="U3" s="69"/>
      <c r="V3" s="69">
        <v>1600</v>
      </c>
      <c r="Y3" s="99" t="str">
        <f>Y1&amp;"の部は"&amp;Y$2&amp;"歳以上です！"</f>
        <v>ｼﾆｱ1の部は55歳以上です！</v>
      </c>
      <c r="Z3" s="99" t="str">
        <f>Z1&amp;"の部は"&amp;Z$2&amp;"歳以上です！"</f>
        <v>ｼﾆｱ2の部は65歳以上です！</v>
      </c>
    </row>
    <row r="4" spans="1:28" ht="20.25" customHeight="1" x14ac:dyDescent="0.5">
      <c r="A4" s="5"/>
      <c r="B4" s="5"/>
      <c r="C4" s="98" t="s">
        <v>33</v>
      </c>
      <c r="D4" s="97"/>
      <c r="E4" s="96" t="str">
        <f>PHONETIC(E3)</f>
        <v/>
      </c>
      <c r="F4" s="95"/>
      <c r="G4" s="94"/>
      <c r="H4" s="77"/>
      <c r="I4" s="78"/>
      <c r="J4" s="77"/>
      <c r="K4" s="5"/>
      <c r="L4" s="5"/>
      <c r="M4" s="8"/>
      <c r="N4" s="8"/>
      <c r="O4" s="5"/>
      <c r="P4" s="5"/>
      <c r="Q4" s="5"/>
      <c r="S4" s="93">
        <v>1</v>
      </c>
      <c r="T4" s="93">
        <v>2</v>
      </c>
      <c r="U4" s="93">
        <v>3</v>
      </c>
      <c r="V4" s="93">
        <v>4</v>
      </c>
      <c r="W4" s="93">
        <v>5</v>
      </c>
      <c r="X4" s="93">
        <v>6</v>
      </c>
      <c r="Y4" s="93">
        <v>7</v>
      </c>
      <c r="Z4" s="93">
        <v>8</v>
      </c>
    </row>
    <row r="5" spans="1:28" ht="20.25" customHeight="1" thickBot="1" x14ac:dyDescent="0.55000000000000004">
      <c r="A5" s="5"/>
      <c r="B5" s="5"/>
      <c r="C5" s="88" t="s">
        <v>32</v>
      </c>
      <c r="D5" s="92"/>
      <c r="E5" s="91"/>
      <c r="F5" s="90"/>
      <c r="G5" s="89"/>
      <c r="H5" s="77"/>
      <c r="I5" s="78"/>
      <c r="J5" s="77"/>
      <c r="K5" s="5"/>
      <c r="L5" s="5"/>
      <c r="M5" s="8"/>
      <c r="N5" s="8"/>
      <c r="O5" s="5"/>
      <c r="P5" s="5"/>
      <c r="Q5" s="5"/>
      <c r="S5" s="69" t="s">
        <v>31</v>
      </c>
      <c r="T5" s="69" t="s">
        <v>24</v>
      </c>
      <c r="U5" s="69" t="s">
        <v>23</v>
      </c>
      <c r="V5" s="69" t="s">
        <v>22</v>
      </c>
      <c r="W5" s="69"/>
      <c r="X5" s="69"/>
      <c r="Y5" s="69"/>
      <c r="Z5" s="69"/>
    </row>
    <row r="6" spans="1:28" ht="20.25" customHeight="1" thickBot="1" x14ac:dyDescent="0.55000000000000004">
      <c r="A6" s="5"/>
      <c r="B6" s="5"/>
      <c r="C6" s="88" t="s">
        <v>30</v>
      </c>
      <c r="D6" s="87"/>
      <c r="E6" s="86"/>
      <c r="F6" s="85"/>
      <c r="G6" s="85"/>
      <c r="H6" s="84"/>
      <c r="I6" s="78"/>
      <c r="J6" s="77"/>
      <c r="K6" s="5"/>
      <c r="L6" s="5"/>
      <c r="M6" s="8"/>
      <c r="N6" s="8"/>
      <c r="O6" s="5"/>
      <c r="P6" s="5"/>
      <c r="Q6" s="5"/>
      <c r="S6" s="69" t="s">
        <v>29</v>
      </c>
      <c r="T6" s="69" t="s">
        <v>24</v>
      </c>
      <c r="U6" s="69" t="s">
        <v>23</v>
      </c>
      <c r="V6" s="69"/>
      <c r="W6" s="69"/>
      <c r="X6" s="69"/>
      <c r="Y6" s="69"/>
      <c r="Z6" s="69"/>
    </row>
    <row r="7" spans="1:28" ht="20.25" customHeight="1" x14ac:dyDescent="0.5">
      <c r="A7" s="5"/>
      <c r="B7" s="5"/>
      <c r="C7" s="83" t="s">
        <v>28</v>
      </c>
      <c r="D7" s="82"/>
      <c r="E7" s="81"/>
      <c r="F7" s="80"/>
      <c r="G7" s="79"/>
      <c r="H7" s="77"/>
      <c r="I7" s="78"/>
      <c r="J7" s="77"/>
      <c r="L7" s="5"/>
      <c r="M7" s="8"/>
      <c r="N7" s="8"/>
      <c r="O7" s="5"/>
      <c r="P7" s="5"/>
      <c r="Q7" s="5"/>
      <c r="S7" s="69" t="s">
        <v>6</v>
      </c>
      <c r="T7" s="69" t="s">
        <v>24</v>
      </c>
      <c r="U7" s="69" t="s">
        <v>23</v>
      </c>
      <c r="V7" s="69" t="s">
        <v>22</v>
      </c>
      <c r="W7" s="69" t="s">
        <v>21</v>
      </c>
      <c r="X7" s="69" t="s">
        <v>20</v>
      </c>
      <c r="Y7" s="69"/>
      <c r="Z7" s="69"/>
    </row>
    <row r="8" spans="1:28" ht="20.25" customHeight="1" thickBot="1" x14ac:dyDescent="0.55000000000000004">
      <c r="A8" s="5"/>
      <c r="B8" s="5"/>
      <c r="C8" s="76" t="s">
        <v>27</v>
      </c>
      <c r="D8" s="75"/>
      <c r="E8" s="74" t="s">
        <v>26</v>
      </c>
      <c r="F8" s="73"/>
      <c r="G8" s="72"/>
      <c r="H8" s="71">
        <f>COUNTA($D$13:$D$36)</f>
        <v>0</v>
      </c>
      <c r="I8" s="70">
        <f>SUM(O13:O36)</f>
        <v>0</v>
      </c>
      <c r="J8" s="70"/>
      <c r="K8" s="70"/>
      <c r="L8" s="70"/>
      <c r="M8" s="70"/>
      <c r="N8" s="70"/>
      <c r="O8" s="70"/>
      <c r="P8" s="5"/>
      <c r="Q8" s="5"/>
      <c r="S8" s="69" t="s">
        <v>25</v>
      </c>
      <c r="T8" s="69" t="s">
        <v>24</v>
      </c>
      <c r="U8" s="69" t="s">
        <v>23</v>
      </c>
      <c r="V8" s="69" t="s">
        <v>22</v>
      </c>
      <c r="W8" s="69" t="s">
        <v>21</v>
      </c>
      <c r="X8" s="69" t="s">
        <v>20</v>
      </c>
      <c r="Y8" s="69"/>
      <c r="Z8" s="69"/>
    </row>
    <row r="9" spans="1:28" ht="12.75" customHeight="1" thickBot="1" x14ac:dyDescent="0.55000000000000004">
      <c r="A9" s="5"/>
      <c r="B9" s="5"/>
      <c r="C9" s="5"/>
      <c r="D9" s="5"/>
      <c r="E9" s="5"/>
      <c r="F9" s="5"/>
      <c r="G9" s="6"/>
      <c r="H9" s="68">
        <f>COUNTA($F$13:$F$36)</f>
        <v>0</v>
      </c>
      <c r="I9" s="67"/>
      <c r="J9" s="67"/>
      <c r="K9" s="67"/>
      <c r="L9" s="67"/>
      <c r="M9" s="67"/>
      <c r="N9" s="67"/>
      <c r="O9" s="67"/>
      <c r="P9" s="5"/>
      <c r="Q9" s="5"/>
      <c r="S9" s="66"/>
      <c r="T9" s="66"/>
      <c r="U9" s="66"/>
      <c r="V9" s="66"/>
      <c r="W9" s="66"/>
      <c r="X9" s="66"/>
      <c r="Y9" s="66"/>
      <c r="Z9" s="66"/>
    </row>
    <row r="10" spans="1:28" s="52" customFormat="1" ht="51" customHeight="1" thickBot="1" x14ac:dyDescent="0.55000000000000004">
      <c r="A10" s="65"/>
      <c r="B10" s="64"/>
      <c r="C10" s="63"/>
      <c r="D10" s="62" t="s">
        <v>19</v>
      </c>
      <c r="E10" s="61" t="s">
        <v>18</v>
      </c>
      <c r="F10" s="60" t="s">
        <v>17</v>
      </c>
      <c r="G10" s="59" t="s">
        <v>16</v>
      </c>
      <c r="H10" s="60" t="s">
        <v>15</v>
      </c>
      <c r="I10" s="59" t="s">
        <v>14</v>
      </c>
      <c r="J10" s="58" t="s">
        <v>13</v>
      </c>
      <c r="K10" s="58" t="s">
        <v>12</v>
      </c>
      <c r="L10" s="57" t="s">
        <v>11</v>
      </c>
      <c r="M10" s="56" t="s">
        <v>10</v>
      </c>
      <c r="N10" s="55" t="s">
        <v>9</v>
      </c>
      <c r="O10" s="54" t="s">
        <v>8</v>
      </c>
      <c r="P10" s="5"/>
      <c r="Q10" s="5"/>
      <c r="T10" s="3">
        <v>1</v>
      </c>
      <c r="U10" s="3">
        <v>2</v>
      </c>
      <c r="V10" s="3">
        <v>3</v>
      </c>
      <c r="W10" s="3">
        <v>4</v>
      </c>
      <c r="X10" s="3">
        <v>5</v>
      </c>
      <c r="Y10" s="3">
        <v>6</v>
      </c>
      <c r="Z10" s="3">
        <v>7</v>
      </c>
      <c r="AA10" s="53"/>
    </row>
    <row r="11" spans="1:28" s="3" customFormat="1" ht="25.2" customHeight="1" x14ac:dyDescent="0.5">
      <c r="A11" s="8"/>
      <c r="B11" s="51" t="str">
        <f>C11</f>
        <v>例</v>
      </c>
      <c r="C11" s="50" t="s">
        <v>7</v>
      </c>
      <c r="D11" s="49" t="s">
        <v>6</v>
      </c>
      <c r="E11" s="49" t="s">
        <v>5</v>
      </c>
      <c r="F11" s="45" t="s">
        <v>4</v>
      </c>
      <c r="G11" s="48" t="str">
        <f>PHONETIC(F11)</f>
        <v>ヤマト　タロウ</v>
      </c>
      <c r="H11" s="45" t="s">
        <v>3</v>
      </c>
      <c r="I11" s="48" t="str">
        <f>PHONETIC(H11)</f>
        <v>ヤマトカイ</v>
      </c>
      <c r="J11" s="47"/>
      <c r="K11" s="47" t="s">
        <v>2</v>
      </c>
      <c r="L11" s="46">
        <v>55</v>
      </c>
      <c r="M11" s="46" t="str">
        <f>IF(D11="親子D","親",IF(D11="混合D","男",LEFT(D11,1)))</f>
        <v>男</v>
      </c>
      <c r="N11" s="45"/>
      <c r="O11" s="44">
        <f>IF($F11="","",IF($D11="親子D",$U$2,INDEX($S$2:$V$3,MATCH(M11,$R$2:$R$3,0),IF($J11&lt;&gt;"",1,IF($K11&lt;&gt;"",2,4)))))</f>
        <v>1500</v>
      </c>
      <c r="P11" s="12"/>
      <c r="Q11" s="5"/>
      <c r="R11" s="11">
        <f>IFERROR(HLOOKUP(E11,$Y$1:$Z$2,2,0),"")</f>
        <v>55</v>
      </c>
      <c r="S11" s="3">
        <f>IF(D11="","",MATCH(D11,$S$1:$S$10,0))</f>
        <v>7</v>
      </c>
      <c r="T11" s="22" t="str">
        <f>IF($D11="","",INDEX($T$1:$Z$9,$S11,T$10))</f>
        <v>1部</v>
      </c>
      <c r="U11" s="22" t="str">
        <f>IF($D11="","",INDEX($T$1:$Z$9,$S11,U$10))</f>
        <v>2部</v>
      </c>
      <c r="V11" s="22" t="str">
        <f>IF($D11="","",INDEX($T$1:$Z$9,$S11,V$10))</f>
        <v>3部</v>
      </c>
      <c r="W11" s="22" t="str">
        <f>IF($D11="","",INDEX($T$1:$Z$9,$S11,W$10))</f>
        <v>ｼﾆｱ1</v>
      </c>
      <c r="X11" s="22" t="str">
        <f>IF($D11="","",INDEX($T$1:$Z$9,$S11,X$10))</f>
        <v>ｼﾆｱ2</v>
      </c>
      <c r="Y11" s="22">
        <f>IF($D11="","",INDEX($T$1:$Z$9,$S11,Y$10))</f>
        <v>0</v>
      </c>
      <c r="Z11" s="22">
        <f>IF($D11="","",INDEX($T$1:$Z$9,$S11,Z$10))</f>
        <v>0</v>
      </c>
      <c r="AA11" s="9" t="str">
        <f>IF(COUNTA(F11:F12)&lt;&gt;COUNTIF(AB11:AB12,"&gt;0"),$W$1,"")</f>
        <v/>
      </c>
      <c r="AB11" s="3">
        <f>IFERROR(SEARCH("　",$F11,1),0)</f>
        <v>3</v>
      </c>
    </row>
    <row r="12" spans="1:28" s="3" customFormat="1" ht="26.25" customHeight="1" thickBot="1" x14ac:dyDescent="0.55000000000000004">
      <c r="A12" s="8"/>
      <c r="B12" s="43" t="str">
        <f>C11</f>
        <v>例</v>
      </c>
      <c r="C12" s="42"/>
      <c r="D12" s="41"/>
      <c r="E12" s="41"/>
      <c r="F12" s="40" t="s">
        <v>1</v>
      </c>
      <c r="G12" s="39" t="str">
        <f>PHONETIC(F12)</f>
        <v>ヤマト　ジロウ</v>
      </c>
      <c r="H12" s="40" t="s">
        <v>0</v>
      </c>
      <c r="I12" s="39" t="str">
        <f>PHONETIC(H12)</f>
        <v>YAMATO</v>
      </c>
      <c r="J12" s="38"/>
      <c r="K12" s="38"/>
      <c r="L12" s="37">
        <v>66</v>
      </c>
      <c r="M12" s="36" t="str">
        <f>IF(D11="親子D","子",IF(D11="混合D","女",LEFT(D11,1)))</f>
        <v>男</v>
      </c>
      <c r="N12" s="35"/>
      <c r="O12" s="34">
        <f>IF($F12="","",IF($D11="親子D",0,INDEX($S$2:$V$3,MATCH(M12,$R$2:$R$3,0),IF($J12&lt;&gt;"",1,IF($K12&lt;&gt;"",2,4)))))</f>
        <v>2000</v>
      </c>
      <c r="P12" s="12"/>
      <c r="Q12" s="5"/>
      <c r="R12" s="11">
        <f>R11</f>
        <v>55</v>
      </c>
      <c r="T12" s="10" t="str">
        <f>IF(AND(LEFT(D11,2)="親子",M12=""),$W$2,"")</f>
        <v/>
      </c>
      <c r="U12" s="10"/>
      <c r="V12" s="10"/>
      <c r="W12" s="10"/>
      <c r="X12" s="10"/>
      <c r="Y12" s="10"/>
      <c r="Z12" s="10"/>
      <c r="AA12" s="9" t="str">
        <f>IF(AND(R11&lt;&gt;"",OR(L11&lt;R11,L12&lt;R12)),IF(R11=55,$Y$3,$Z$3),IF(AND(D11="親子D",N12=""),$W$2,""))</f>
        <v/>
      </c>
      <c r="AB12" s="3">
        <f>IFERROR(SEARCH("　",$F12,1),0)</f>
        <v>3</v>
      </c>
    </row>
    <row r="13" spans="1:28" s="8" customFormat="1" ht="25.2" customHeight="1" x14ac:dyDescent="0.5">
      <c r="B13" s="31">
        <f>C13</f>
        <v>1</v>
      </c>
      <c r="C13" s="30">
        <v>1</v>
      </c>
      <c r="D13" s="29"/>
      <c r="E13" s="29"/>
      <c r="F13" s="28"/>
      <c r="G13" s="27" t="str">
        <f>PHONETIC(F13)</f>
        <v/>
      </c>
      <c r="H13" s="28"/>
      <c r="I13" s="27" t="str">
        <f>PHONETIC(H13)</f>
        <v/>
      </c>
      <c r="J13" s="26"/>
      <c r="K13" s="26"/>
      <c r="L13" s="26"/>
      <c r="M13" s="25" t="str">
        <f>IF(D13="親子D","親",IF(D13="混合D","男",LEFT(D13,1)))</f>
        <v/>
      </c>
      <c r="N13" s="24"/>
      <c r="O13" s="23" t="str">
        <f>IF($F13="","",IF($D13="親子D",$U$2,INDEX($S$2:$V$3,MATCH(M13,$R$2:$R$3,0),IF($J13&lt;&gt;"",1,IF($K13&lt;&gt;"",2,4)))))</f>
        <v/>
      </c>
      <c r="P13" s="12"/>
      <c r="Q13" s="5"/>
      <c r="R13" s="11" t="str">
        <f>IFERROR(HLOOKUP(E13,$Y$1:$Z$2,2,0),"")</f>
        <v/>
      </c>
      <c r="S13" s="3" t="str">
        <f>IF(D13="","",MATCH(D13,$S$1:$S$10,0))</f>
        <v/>
      </c>
      <c r="T13" s="22" t="str">
        <f>IF($D13="","",INDEX($T$1:$Z$9,$S13,T$10))</f>
        <v/>
      </c>
      <c r="U13" s="22" t="str">
        <f>IF($D13="","",INDEX($T$1:$Z$9,$S13,U$10))</f>
        <v/>
      </c>
      <c r="V13" s="22" t="str">
        <f>IF($D13="","",INDEX($T$1:$Z$9,$S13,V$10))</f>
        <v/>
      </c>
      <c r="W13" s="22" t="str">
        <f>IF($D13="","",INDEX($T$1:$Z$9,$S13,W$10))</f>
        <v/>
      </c>
      <c r="X13" s="22" t="str">
        <f>IF($D13="","",INDEX($T$1:$Z$9,$S13,X$10))</f>
        <v/>
      </c>
      <c r="Y13" s="22" t="str">
        <f>IF($D13="","",INDEX($T$1:$Z$9,$S13,Y$10))</f>
        <v/>
      </c>
      <c r="Z13" s="22" t="str">
        <f>IF($D13="","",INDEX($T$1:$Z$9,$S13,Z$10))</f>
        <v/>
      </c>
      <c r="AA13" s="9" t="str">
        <f>IF(COUNTA(F13:F14)&lt;&gt;COUNTIF(AB13:AB14,"&gt;0"),$W$1,"")</f>
        <v/>
      </c>
      <c r="AB13" s="8">
        <f>IFERROR(SEARCH("　",$F13,1),0)</f>
        <v>0</v>
      </c>
    </row>
    <row r="14" spans="1:28" s="8" customFormat="1" ht="26.25" customHeight="1" thickBot="1" x14ac:dyDescent="0.55000000000000004">
      <c r="B14" s="21">
        <f>C13</f>
        <v>1</v>
      </c>
      <c r="C14" s="20"/>
      <c r="D14" s="19"/>
      <c r="E14" s="19"/>
      <c r="F14" s="18"/>
      <c r="G14" s="17" t="str">
        <f>PHONETIC(F14)</f>
        <v/>
      </c>
      <c r="H14" s="18"/>
      <c r="I14" s="17" t="str">
        <f>PHONETIC(H14)</f>
        <v/>
      </c>
      <c r="J14" s="16"/>
      <c r="K14" s="16"/>
      <c r="L14" s="16"/>
      <c r="M14" s="15" t="str">
        <f>IF(D13="親子D","子",IF(D13="混合D","女",LEFT(D13,1)))</f>
        <v/>
      </c>
      <c r="N14" s="33"/>
      <c r="O14" s="32" t="str">
        <f>IF($F14="","",IF($D13="親子D",0,INDEX($S$2:$V$3,MATCH(M14,$R$2:$R$3,0),IF($J14&lt;&gt;"",1,IF($K14&lt;&gt;"",2,4)))))</f>
        <v/>
      </c>
      <c r="P14" s="12"/>
      <c r="Q14" s="5"/>
      <c r="R14" s="11" t="str">
        <f>R13</f>
        <v/>
      </c>
      <c r="S14" s="3"/>
      <c r="T14" s="10" t="str">
        <f>IF(AND(LEFT(D13,2)="親子",M14=""),$W$2,"")</f>
        <v/>
      </c>
      <c r="U14" s="10"/>
      <c r="V14" s="10"/>
      <c r="W14" s="10"/>
      <c r="X14" s="10"/>
      <c r="Y14" s="10"/>
      <c r="Z14" s="10"/>
      <c r="AA14" s="9" t="str">
        <f>IF(AND(R13&lt;&gt;"",OR(L13&lt;R13,L14&lt;R14)),IF(R13=55,$Y$3,$Z$3),IF(AND(D13="親子D",N14=""),$W$2,""))</f>
        <v/>
      </c>
      <c r="AB14" s="8">
        <f>IFERROR(SEARCH("　",$F14,1),0)</f>
        <v>0</v>
      </c>
    </row>
    <row r="15" spans="1:28" s="8" customFormat="1" ht="25.2" customHeight="1" x14ac:dyDescent="0.5">
      <c r="B15" s="31">
        <f>C15</f>
        <v>2</v>
      </c>
      <c r="C15" s="30">
        <v>2</v>
      </c>
      <c r="D15" s="29"/>
      <c r="E15" s="29"/>
      <c r="F15" s="28"/>
      <c r="G15" s="27" t="str">
        <f>PHONETIC(F15)</f>
        <v/>
      </c>
      <c r="H15" s="28"/>
      <c r="I15" s="27" t="str">
        <f>PHONETIC(H15)</f>
        <v/>
      </c>
      <c r="J15" s="26"/>
      <c r="K15" s="26"/>
      <c r="L15" s="26"/>
      <c r="M15" s="25" t="str">
        <f>IF(D15="親子D","親",IF(D15="混合D","男",LEFT(D15,1)))</f>
        <v/>
      </c>
      <c r="N15" s="24"/>
      <c r="O15" s="23" t="str">
        <f>IF($F15="","",IF($D15="親子D",$U$2,INDEX($S$2:$V$3,MATCH(M15,$R$2:$R$3,0),IF($J15&lt;&gt;"",1,IF($K15&lt;&gt;"",2,4)))))</f>
        <v/>
      </c>
      <c r="P15" s="12"/>
      <c r="Q15" s="5"/>
      <c r="R15" s="11" t="str">
        <f>IFERROR(HLOOKUP(E15,$Y$1:$Z$2,2,0),"")</f>
        <v/>
      </c>
      <c r="S15" s="3" t="str">
        <f>IF(D15="","",MATCH(D15,$S$1:$S$10,0))</f>
        <v/>
      </c>
      <c r="T15" s="22" t="str">
        <f>IF($D15="","",INDEX($T$1:$Z$9,$S15,T$10))</f>
        <v/>
      </c>
      <c r="U15" s="22" t="str">
        <f>IF($D15="","",INDEX($T$1:$Z$9,$S15,U$10))</f>
        <v/>
      </c>
      <c r="V15" s="22" t="str">
        <f>IF($D15="","",INDEX($T$1:$Z$9,$S15,V$10))</f>
        <v/>
      </c>
      <c r="W15" s="22" t="str">
        <f>IF($D15="","",INDEX($T$1:$Z$9,$S15,W$10))</f>
        <v/>
      </c>
      <c r="X15" s="22" t="str">
        <f>IF($D15="","",INDEX($T$1:$Z$9,$S15,X$10))</f>
        <v/>
      </c>
      <c r="Y15" s="22" t="str">
        <f>IF($D15="","",INDEX($T$1:$Z$9,$S15,Y$10))</f>
        <v/>
      </c>
      <c r="Z15" s="22" t="str">
        <f>IF($D15="","",INDEX($T$1:$Z$9,$S15,Z$10))</f>
        <v/>
      </c>
      <c r="AA15" s="9" t="str">
        <f>IF(COUNTA(F15:F16)&lt;&gt;COUNTIF(AB15:AB16,"&gt;0"),$W$1,"")</f>
        <v/>
      </c>
      <c r="AB15" s="8">
        <f>IFERROR(SEARCH("　",$F15,1),0)</f>
        <v>0</v>
      </c>
    </row>
    <row r="16" spans="1:28" s="8" customFormat="1" ht="26.25" customHeight="1" thickBot="1" x14ac:dyDescent="0.55000000000000004">
      <c r="B16" s="21">
        <f>C15</f>
        <v>2</v>
      </c>
      <c r="C16" s="20"/>
      <c r="D16" s="19"/>
      <c r="E16" s="19"/>
      <c r="F16" s="18"/>
      <c r="G16" s="17" t="str">
        <f>PHONETIC(F16)</f>
        <v/>
      </c>
      <c r="H16" s="18"/>
      <c r="I16" s="17" t="str">
        <f>PHONETIC(H16)</f>
        <v/>
      </c>
      <c r="J16" s="16"/>
      <c r="K16" s="16"/>
      <c r="L16" s="16"/>
      <c r="M16" s="15" t="str">
        <f>IF(D15="親子D","子",IF(D15="混合D","女",LEFT(D15,1)))</f>
        <v/>
      </c>
      <c r="N16" s="33"/>
      <c r="O16" s="32" t="str">
        <f>IF($F16="","",IF($D15="親子D",0,INDEX($S$2:$V$3,MATCH(M16,$R$2:$R$3,0),IF($J16&lt;&gt;"",1,IF($K16&lt;&gt;"",2,4)))))</f>
        <v/>
      </c>
      <c r="P16" s="12"/>
      <c r="Q16" s="5"/>
      <c r="R16" s="11" t="str">
        <f>R15</f>
        <v/>
      </c>
      <c r="S16" s="3"/>
      <c r="T16" s="10" t="str">
        <f>IF(AND(LEFT(D15,2)="親子",M16=""),$W$2,"")</f>
        <v/>
      </c>
      <c r="U16" s="10"/>
      <c r="V16" s="10"/>
      <c r="W16" s="10"/>
      <c r="X16" s="10"/>
      <c r="Y16" s="10"/>
      <c r="Z16" s="10"/>
      <c r="AA16" s="9" t="str">
        <f>IF(AND(R15&lt;&gt;"",OR(L15&lt;R15,L16&lt;R16)),IF(R15=55,$Y$3,$Z$3),IF(AND(D15="親子D",N16=""),$W$2,""))</f>
        <v/>
      </c>
      <c r="AB16" s="8">
        <f>IFERROR(SEARCH("　",$F16,1),0)</f>
        <v>0</v>
      </c>
    </row>
    <row r="17" spans="2:28" s="8" customFormat="1" ht="25.2" customHeight="1" x14ac:dyDescent="0.5">
      <c r="B17" s="31">
        <f>C17</f>
        <v>3</v>
      </c>
      <c r="C17" s="30">
        <v>3</v>
      </c>
      <c r="D17" s="29"/>
      <c r="E17" s="29"/>
      <c r="F17" s="28"/>
      <c r="G17" s="27" t="str">
        <f>PHONETIC(F17)</f>
        <v/>
      </c>
      <c r="H17" s="28"/>
      <c r="I17" s="27" t="str">
        <f>PHONETIC(H17)</f>
        <v/>
      </c>
      <c r="J17" s="26"/>
      <c r="K17" s="26"/>
      <c r="L17" s="26"/>
      <c r="M17" s="25" t="str">
        <f>IF(D17="親子D","親",IF(D17="混合D","男",LEFT(D17,1)))</f>
        <v/>
      </c>
      <c r="N17" s="24"/>
      <c r="O17" s="23" t="str">
        <f>IF($F17="","",IF($D17="親子D",$U$2,INDEX($S$2:$V$3,MATCH(M17,$R$2:$R$3,0),IF($J17&lt;&gt;"",1,IF($K17&lt;&gt;"",2,4)))))</f>
        <v/>
      </c>
      <c r="P17" s="12"/>
      <c r="Q17" s="5"/>
      <c r="R17" s="11" t="str">
        <f>IFERROR(HLOOKUP(E17,$Y$1:$Z$2,2,0),"")</f>
        <v/>
      </c>
      <c r="S17" s="3" t="str">
        <f>IF(D17="","",MATCH(D17,$S$1:$S$10,0))</f>
        <v/>
      </c>
      <c r="T17" s="22" t="str">
        <f>IF($D17="","",INDEX($T$1:$Z$9,$S17,T$10))</f>
        <v/>
      </c>
      <c r="U17" s="22" t="str">
        <f>IF($D17="","",INDEX($T$1:$Z$9,$S17,U$10))</f>
        <v/>
      </c>
      <c r="V17" s="22" t="str">
        <f>IF($D17="","",INDEX($T$1:$Z$9,$S17,V$10))</f>
        <v/>
      </c>
      <c r="W17" s="22" t="str">
        <f>IF($D17="","",INDEX($T$1:$Z$9,$S17,W$10))</f>
        <v/>
      </c>
      <c r="X17" s="22" t="str">
        <f>IF($D17="","",INDEX($T$1:$Z$9,$S17,X$10))</f>
        <v/>
      </c>
      <c r="Y17" s="22" t="str">
        <f>IF($D17="","",INDEX($T$1:$Z$9,$S17,Y$10))</f>
        <v/>
      </c>
      <c r="Z17" s="22" t="str">
        <f>IF($D17="","",INDEX($T$1:$Z$9,$S17,Z$10))</f>
        <v/>
      </c>
      <c r="AA17" s="9" t="str">
        <f>IF(COUNTA(F17:F18)&lt;&gt;COUNTIF(AB17:AB18,"&gt;0"),$W$1,"")</f>
        <v/>
      </c>
      <c r="AB17" s="8">
        <f>IFERROR(SEARCH("　",$F17,1),0)</f>
        <v>0</v>
      </c>
    </row>
    <row r="18" spans="2:28" s="8" customFormat="1" ht="26.25" customHeight="1" thickBot="1" x14ac:dyDescent="0.55000000000000004">
      <c r="B18" s="21">
        <f>C17</f>
        <v>3</v>
      </c>
      <c r="C18" s="20"/>
      <c r="D18" s="19"/>
      <c r="E18" s="19"/>
      <c r="F18" s="18"/>
      <c r="G18" s="17" t="str">
        <f>PHONETIC(F18)</f>
        <v/>
      </c>
      <c r="H18" s="18"/>
      <c r="I18" s="17" t="str">
        <f>PHONETIC(H18)</f>
        <v/>
      </c>
      <c r="J18" s="16"/>
      <c r="K18" s="16"/>
      <c r="L18" s="16"/>
      <c r="M18" s="15" t="str">
        <f>IF(D17="親子D","子",IF(D17="混合D","女",LEFT(D17,1)))</f>
        <v/>
      </c>
      <c r="N18" s="33"/>
      <c r="O18" s="32" t="str">
        <f>IF($F18="","",IF($D17="親子D",0,INDEX($S$2:$V$3,MATCH(M18,$R$2:$R$3,0),IF($J18&lt;&gt;"",1,IF($K18&lt;&gt;"",2,4)))))</f>
        <v/>
      </c>
      <c r="P18" s="12"/>
      <c r="Q18" s="5"/>
      <c r="R18" s="11" t="str">
        <f>R17</f>
        <v/>
      </c>
      <c r="S18" s="3"/>
      <c r="T18" s="10" t="str">
        <f>IF(AND(LEFT(D17,2)="親子",M18=""),$W$2,"")</f>
        <v/>
      </c>
      <c r="U18" s="10"/>
      <c r="V18" s="10"/>
      <c r="W18" s="10"/>
      <c r="X18" s="10"/>
      <c r="Y18" s="10"/>
      <c r="Z18" s="10"/>
      <c r="AA18" s="9" t="str">
        <f>IF(AND(R17&lt;&gt;"",OR(L17&lt;R17,L18&lt;R18)),IF(R17=55,$Y$3,$Z$3),IF(AND(D17="親子D",N18=""),$W$2,""))</f>
        <v/>
      </c>
      <c r="AB18" s="8">
        <f>IFERROR(SEARCH("　",$F18,1),0)</f>
        <v>0</v>
      </c>
    </row>
    <row r="19" spans="2:28" s="8" customFormat="1" ht="25.2" customHeight="1" x14ac:dyDescent="0.5">
      <c r="B19" s="31">
        <f>C19</f>
        <v>4</v>
      </c>
      <c r="C19" s="30">
        <v>4</v>
      </c>
      <c r="D19" s="29"/>
      <c r="E19" s="29"/>
      <c r="F19" s="28"/>
      <c r="G19" s="27" t="str">
        <f>PHONETIC(F19)</f>
        <v/>
      </c>
      <c r="H19" s="28"/>
      <c r="I19" s="27" t="str">
        <f>PHONETIC(H19)</f>
        <v/>
      </c>
      <c r="J19" s="26"/>
      <c r="K19" s="26"/>
      <c r="L19" s="26"/>
      <c r="M19" s="25" t="str">
        <f>IF(D19="親子D","親",IF(D19="混合D","男",LEFT(D19,1)))</f>
        <v/>
      </c>
      <c r="N19" s="24"/>
      <c r="O19" s="23" t="str">
        <f>IF($F19="","",IF($D19="親子D",$U$2,INDEX($S$2:$V$3,MATCH(M19,$R$2:$R$3,0),IF($J19&lt;&gt;"",1,IF($K19&lt;&gt;"",2,4)))))</f>
        <v/>
      </c>
      <c r="P19" s="12"/>
      <c r="Q19" s="5"/>
      <c r="R19" s="11" t="str">
        <f>IFERROR(HLOOKUP(E19,$Y$1:$Z$2,2,0),"")</f>
        <v/>
      </c>
      <c r="S19" s="3" t="str">
        <f>IF(D19="","",MATCH(D19,$S$1:$S$10,0))</f>
        <v/>
      </c>
      <c r="T19" s="22" t="str">
        <f>IF($D19="","",INDEX($T$1:$Z$9,$S19,T$10))</f>
        <v/>
      </c>
      <c r="U19" s="22" t="str">
        <f>IF($D19="","",INDEX($T$1:$Z$9,$S19,U$10))</f>
        <v/>
      </c>
      <c r="V19" s="22" t="str">
        <f>IF($D19="","",INDEX($T$1:$Z$9,$S19,V$10))</f>
        <v/>
      </c>
      <c r="W19" s="22" t="str">
        <f>IF($D19="","",INDEX($T$1:$Z$9,$S19,W$10))</f>
        <v/>
      </c>
      <c r="X19" s="22" t="str">
        <f>IF($D19="","",INDEX($T$1:$Z$9,$S19,X$10))</f>
        <v/>
      </c>
      <c r="Y19" s="22" t="str">
        <f>IF($D19="","",INDEX($T$1:$Z$9,$S19,Y$10))</f>
        <v/>
      </c>
      <c r="Z19" s="22" t="str">
        <f>IF($D19="","",INDEX($T$1:$Z$9,$S19,Z$10))</f>
        <v/>
      </c>
      <c r="AA19" s="9" t="str">
        <f>IF(COUNTA(F19:F20)&lt;&gt;COUNTIF(AB19:AB20,"&gt;0"),$W$1,"")</f>
        <v/>
      </c>
      <c r="AB19" s="8">
        <f>IFERROR(SEARCH("　",$F19,1),0)</f>
        <v>0</v>
      </c>
    </row>
    <row r="20" spans="2:28" s="8" customFormat="1" ht="26.25" customHeight="1" thickBot="1" x14ac:dyDescent="0.55000000000000004">
      <c r="B20" s="21">
        <f>C19</f>
        <v>4</v>
      </c>
      <c r="C20" s="20"/>
      <c r="D20" s="19"/>
      <c r="E20" s="19"/>
      <c r="F20" s="18"/>
      <c r="G20" s="17" t="str">
        <f>PHONETIC(F20)</f>
        <v/>
      </c>
      <c r="H20" s="18"/>
      <c r="I20" s="17" t="str">
        <f>PHONETIC(H20)</f>
        <v/>
      </c>
      <c r="J20" s="16"/>
      <c r="K20" s="16"/>
      <c r="L20" s="16"/>
      <c r="M20" s="15" t="str">
        <f>IF(D19="親子D","子",IF(D19="混合D","女",LEFT(D19,1)))</f>
        <v/>
      </c>
      <c r="N20" s="33"/>
      <c r="O20" s="32" t="str">
        <f>IF($F20="","",IF($D19="親子D",0,INDEX($S$2:$V$3,MATCH(M20,$R$2:$R$3,0),IF($J20&lt;&gt;"",1,IF($K20&lt;&gt;"",2,4)))))</f>
        <v/>
      </c>
      <c r="P20" s="12"/>
      <c r="Q20" s="5"/>
      <c r="R20" s="11" t="str">
        <f>R19</f>
        <v/>
      </c>
      <c r="S20" s="3"/>
      <c r="T20" s="10" t="str">
        <f>IF(AND(LEFT(D19,2)="親子",M20=""),$W$2,"")</f>
        <v/>
      </c>
      <c r="U20" s="10"/>
      <c r="V20" s="10"/>
      <c r="W20" s="10"/>
      <c r="X20" s="10"/>
      <c r="Y20" s="10"/>
      <c r="Z20" s="10"/>
      <c r="AA20" s="9" t="str">
        <f>IF(AND(R19&lt;&gt;"",OR(L19&lt;R19,L20&lt;R20)),IF(R19=55,$Y$3,$Z$3),IF(AND(D19="親子D",N20=""),$W$2,""))</f>
        <v/>
      </c>
      <c r="AB20" s="8">
        <f>IFERROR(SEARCH("　",$F20,1),0)</f>
        <v>0</v>
      </c>
    </row>
    <row r="21" spans="2:28" s="8" customFormat="1" ht="25.2" customHeight="1" x14ac:dyDescent="0.5">
      <c r="B21" s="31">
        <f>C21</f>
        <v>5</v>
      </c>
      <c r="C21" s="30">
        <v>5</v>
      </c>
      <c r="D21" s="29"/>
      <c r="E21" s="29"/>
      <c r="F21" s="28"/>
      <c r="G21" s="27" t="str">
        <f>PHONETIC(F21)</f>
        <v/>
      </c>
      <c r="H21" s="28"/>
      <c r="I21" s="27" t="str">
        <f>PHONETIC(H21)</f>
        <v/>
      </c>
      <c r="J21" s="26"/>
      <c r="K21" s="26"/>
      <c r="L21" s="26"/>
      <c r="M21" s="25" t="str">
        <f>IF(D21="親子D","親",IF(D21="混合D","男",LEFT(D21,1)))</f>
        <v/>
      </c>
      <c r="N21" s="24"/>
      <c r="O21" s="23" t="str">
        <f>IF($F21="","",IF($D21="親子D",$U$2,INDEX($S$2:$V$3,MATCH(M21,$R$2:$R$3,0),IF($J21&lt;&gt;"",1,IF($K21&lt;&gt;"",2,4)))))</f>
        <v/>
      </c>
      <c r="P21" s="12"/>
      <c r="Q21" s="5"/>
      <c r="R21" s="11" t="str">
        <f>IFERROR(HLOOKUP(E21,$Y$1:$Z$2,2,0),"")</f>
        <v/>
      </c>
      <c r="S21" s="3" t="str">
        <f>IF(D21="","",MATCH(D21,$S$1:$S$10,0))</f>
        <v/>
      </c>
      <c r="T21" s="22" t="str">
        <f>IF($D21="","",INDEX($T$1:$Z$9,$S21,T$10))</f>
        <v/>
      </c>
      <c r="U21" s="22" t="str">
        <f>IF($D21="","",INDEX($T$1:$Z$9,$S21,U$10))</f>
        <v/>
      </c>
      <c r="V21" s="22" t="str">
        <f>IF($D21="","",INDEX($T$1:$Z$9,$S21,V$10))</f>
        <v/>
      </c>
      <c r="W21" s="22" t="str">
        <f>IF($D21="","",INDEX($T$1:$Z$9,$S21,W$10))</f>
        <v/>
      </c>
      <c r="X21" s="22" t="str">
        <f>IF($D21="","",INDEX($T$1:$Z$9,$S21,X$10))</f>
        <v/>
      </c>
      <c r="Y21" s="22" t="str">
        <f>IF($D21="","",INDEX($T$1:$Z$9,$S21,Y$10))</f>
        <v/>
      </c>
      <c r="Z21" s="22" t="str">
        <f>IF($D21="","",INDEX($T$1:$Z$9,$S21,Z$10))</f>
        <v/>
      </c>
      <c r="AA21" s="9" t="str">
        <f>IF(COUNTA(F21:F22)&lt;&gt;COUNTIF(AB21:AB22,"&gt;0"),$W$1,"")</f>
        <v/>
      </c>
      <c r="AB21" s="8">
        <f>IFERROR(SEARCH("　",$F21,1),0)</f>
        <v>0</v>
      </c>
    </row>
    <row r="22" spans="2:28" s="8" customFormat="1" ht="26.25" customHeight="1" thickBot="1" x14ac:dyDescent="0.55000000000000004">
      <c r="B22" s="21">
        <f>C21</f>
        <v>5</v>
      </c>
      <c r="C22" s="20"/>
      <c r="D22" s="19"/>
      <c r="E22" s="19"/>
      <c r="F22" s="18"/>
      <c r="G22" s="17" t="str">
        <f>PHONETIC(F22)</f>
        <v/>
      </c>
      <c r="H22" s="18"/>
      <c r="I22" s="17" t="str">
        <f>PHONETIC(H22)</f>
        <v/>
      </c>
      <c r="J22" s="16"/>
      <c r="K22" s="16"/>
      <c r="L22" s="16"/>
      <c r="M22" s="15" t="str">
        <f>IF(D21="親子D","子",IF(D21="混合D","女",LEFT(D21,1)))</f>
        <v/>
      </c>
      <c r="N22" s="33"/>
      <c r="O22" s="32" t="str">
        <f>IF($F22="","",IF($D21="親子D",0,INDEX($S$2:$V$3,MATCH(M22,$R$2:$R$3,0),IF($J22&lt;&gt;"",1,IF($K22&lt;&gt;"",2,4)))))</f>
        <v/>
      </c>
      <c r="P22" s="12"/>
      <c r="Q22" s="5"/>
      <c r="R22" s="11" t="str">
        <f>R21</f>
        <v/>
      </c>
      <c r="S22" s="3"/>
      <c r="T22" s="10" t="str">
        <f>IF(AND(LEFT(D21,2)="親子",M22=""),$W$2,"")</f>
        <v/>
      </c>
      <c r="U22" s="10"/>
      <c r="V22" s="10"/>
      <c r="W22" s="10"/>
      <c r="X22" s="10"/>
      <c r="Y22" s="10"/>
      <c r="Z22" s="10"/>
      <c r="AA22" s="9" t="str">
        <f>IF(AND(R21&lt;&gt;"",OR(L21&lt;R21,L22&lt;R22)),IF(R21=55,$Y$3,$Z$3),IF(AND(D21="親子D",N22=""),$W$2,""))</f>
        <v/>
      </c>
      <c r="AB22" s="8">
        <f>IFERROR(SEARCH("　",$F22,1),0)</f>
        <v>0</v>
      </c>
    </row>
    <row r="23" spans="2:28" s="8" customFormat="1" ht="25.2" customHeight="1" x14ac:dyDescent="0.5">
      <c r="B23" s="31">
        <f>C23</f>
        <v>6</v>
      </c>
      <c r="C23" s="30">
        <v>6</v>
      </c>
      <c r="D23" s="29"/>
      <c r="E23" s="29"/>
      <c r="F23" s="28"/>
      <c r="G23" s="27" t="str">
        <f>PHONETIC(F23)</f>
        <v/>
      </c>
      <c r="H23" s="28"/>
      <c r="I23" s="27" t="str">
        <f>PHONETIC(H23)</f>
        <v/>
      </c>
      <c r="J23" s="26"/>
      <c r="K23" s="26"/>
      <c r="L23" s="26"/>
      <c r="M23" s="25" t="str">
        <f>IF(D23="親子D","親",IF(D23="混合D","男",LEFT(D23,1)))</f>
        <v/>
      </c>
      <c r="N23" s="24"/>
      <c r="O23" s="23" t="str">
        <f>IF($F23="","",IF($D23="親子D",$U$2,INDEX($S$2:$V$3,MATCH(M23,$R$2:$R$3,0),IF($J23&lt;&gt;"",1,IF($K23&lt;&gt;"",2,4)))))</f>
        <v/>
      </c>
      <c r="P23" s="12"/>
      <c r="Q23" s="5"/>
      <c r="R23" s="11" t="str">
        <f>IFERROR(HLOOKUP(E23,$Y$1:$Z$2,2,0),"")</f>
        <v/>
      </c>
      <c r="S23" s="3" t="str">
        <f>IF(D23="","",MATCH(D23,$S$1:$S$10,0))</f>
        <v/>
      </c>
      <c r="T23" s="22" t="str">
        <f>IF($D23="","",INDEX($T$1:$Z$9,$S23,T$10))</f>
        <v/>
      </c>
      <c r="U23" s="22" t="str">
        <f>IF($D23="","",INDEX($T$1:$Z$9,$S23,U$10))</f>
        <v/>
      </c>
      <c r="V23" s="22" t="str">
        <f>IF($D23="","",INDEX($T$1:$Z$9,$S23,V$10))</f>
        <v/>
      </c>
      <c r="W23" s="22" t="str">
        <f>IF($D23="","",INDEX($T$1:$Z$9,$S23,W$10))</f>
        <v/>
      </c>
      <c r="X23" s="22" t="str">
        <f>IF($D23="","",INDEX($T$1:$Z$9,$S23,X$10))</f>
        <v/>
      </c>
      <c r="Y23" s="22" t="str">
        <f>IF($D23="","",INDEX($T$1:$Z$9,$S23,Y$10))</f>
        <v/>
      </c>
      <c r="Z23" s="22" t="str">
        <f>IF($D23="","",INDEX($T$1:$Z$9,$S23,Z$10))</f>
        <v/>
      </c>
      <c r="AA23" s="9" t="str">
        <f>IF(COUNTA(F23:F24)&lt;&gt;COUNTIF(AB23:AB24,"&gt;0"),$W$1,"")</f>
        <v/>
      </c>
      <c r="AB23" s="8">
        <f>IFERROR(SEARCH("　",$F23,1),0)</f>
        <v>0</v>
      </c>
    </row>
    <row r="24" spans="2:28" s="8" customFormat="1" ht="26.25" customHeight="1" thickBot="1" x14ac:dyDescent="0.55000000000000004">
      <c r="B24" s="21">
        <f>C23</f>
        <v>6</v>
      </c>
      <c r="C24" s="20"/>
      <c r="D24" s="19"/>
      <c r="E24" s="19"/>
      <c r="F24" s="18"/>
      <c r="G24" s="17" t="str">
        <f>PHONETIC(F24)</f>
        <v/>
      </c>
      <c r="H24" s="18"/>
      <c r="I24" s="17" t="str">
        <f>PHONETIC(H24)</f>
        <v/>
      </c>
      <c r="J24" s="16"/>
      <c r="K24" s="16"/>
      <c r="L24" s="16"/>
      <c r="M24" s="15" t="str">
        <f>IF(D23="親子D","子",IF(D23="混合D","女",LEFT(D23,1)))</f>
        <v/>
      </c>
      <c r="N24" s="33"/>
      <c r="O24" s="32" t="str">
        <f>IF($F24="","",IF($D23="親子D",0,INDEX($S$2:$V$3,MATCH(M24,$R$2:$R$3,0),IF($J24&lt;&gt;"",1,IF($K24&lt;&gt;"",2,4)))))</f>
        <v/>
      </c>
      <c r="P24" s="12"/>
      <c r="Q24" s="5"/>
      <c r="R24" s="11" t="str">
        <f>R23</f>
        <v/>
      </c>
      <c r="S24" s="3"/>
      <c r="T24" s="10" t="str">
        <f>IF(AND(LEFT(D23,2)="親子",M24=""),$W$2,"")</f>
        <v/>
      </c>
      <c r="U24" s="10"/>
      <c r="V24" s="10"/>
      <c r="W24" s="10"/>
      <c r="X24" s="10"/>
      <c r="Y24" s="10"/>
      <c r="Z24" s="10"/>
      <c r="AA24" s="9" t="str">
        <f>IF(AND(R23&lt;&gt;"",OR(L23&lt;R23,L24&lt;R24)),IF(R23=55,$Y$3,$Z$3),IF(AND(D23="親子D",N24=""),$W$2,""))</f>
        <v/>
      </c>
      <c r="AB24" s="8">
        <f>IFERROR(SEARCH("　",$F24,1),0)</f>
        <v>0</v>
      </c>
    </row>
    <row r="25" spans="2:28" s="8" customFormat="1" ht="25.2" customHeight="1" x14ac:dyDescent="0.5">
      <c r="B25" s="31">
        <f>C25</f>
        <v>7</v>
      </c>
      <c r="C25" s="30">
        <v>7</v>
      </c>
      <c r="D25" s="29"/>
      <c r="E25" s="29"/>
      <c r="F25" s="28"/>
      <c r="G25" s="27" t="str">
        <f>PHONETIC(F25)</f>
        <v/>
      </c>
      <c r="H25" s="28"/>
      <c r="I25" s="27" t="str">
        <f>PHONETIC(H25)</f>
        <v/>
      </c>
      <c r="J25" s="26"/>
      <c r="K25" s="26"/>
      <c r="L25" s="26"/>
      <c r="M25" s="25" t="str">
        <f>IF(D25="親子D","親",IF(D25="混合D","男",LEFT(D25,1)))</f>
        <v/>
      </c>
      <c r="N25" s="24"/>
      <c r="O25" s="23" t="str">
        <f>IF($F25="","",IF($D25="親子D",$U$2,INDEX($S$2:$V$3,MATCH(M25,$R$2:$R$3,0),IF($J25&lt;&gt;"",1,IF($K25&lt;&gt;"",2,4)))))</f>
        <v/>
      </c>
      <c r="P25" s="12"/>
      <c r="Q25" s="5"/>
      <c r="R25" s="11" t="str">
        <f>IFERROR(HLOOKUP(E25,$Y$1:$Z$2,2,0),"")</f>
        <v/>
      </c>
      <c r="S25" s="3" t="str">
        <f>IF(D25="","",MATCH(D25,$S$1:$S$10,0))</f>
        <v/>
      </c>
      <c r="T25" s="22" t="str">
        <f>IF($D25="","",INDEX($T$1:$Z$9,$S25,T$10))</f>
        <v/>
      </c>
      <c r="U25" s="22" t="str">
        <f>IF($D25="","",INDEX($T$1:$Z$9,$S25,U$10))</f>
        <v/>
      </c>
      <c r="V25" s="22" t="str">
        <f>IF($D25="","",INDEX($T$1:$Z$9,$S25,V$10))</f>
        <v/>
      </c>
      <c r="W25" s="22" t="str">
        <f>IF($D25="","",INDEX($T$1:$Z$9,$S25,W$10))</f>
        <v/>
      </c>
      <c r="X25" s="22" t="str">
        <f>IF($D25="","",INDEX($T$1:$Z$9,$S25,X$10))</f>
        <v/>
      </c>
      <c r="Y25" s="22" t="str">
        <f>IF($D25="","",INDEX($T$1:$Z$9,$S25,Y$10))</f>
        <v/>
      </c>
      <c r="Z25" s="22" t="str">
        <f>IF($D25="","",INDEX($T$1:$Z$9,$S25,Z$10))</f>
        <v/>
      </c>
      <c r="AA25" s="9" t="str">
        <f>IF(COUNTA(F25:F26)&lt;&gt;COUNTIF(AB25:AB26,"&gt;0"),$W$1,"")</f>
        <v/>
      </c>
      <c r="AB25" s="8">
        <f>IFERROR(SEARCH("　",$F25,1),0)</f>
        <v>0</v>
      </c>
    </row>
    <row r="26" spans="2:28" s="8" customFormat="1" ht="26.25" customHeight="1" thickBot="1" x14ac:dyDescent="0.55000000000000004">
      <c r="B26" s="21">
        <f>C25</f>
        <v>7</v>
      </c>
      <c r="C26" s="20"/>
      <c r="D26" s="19"/>
      <c r="E26" s="19"/>
      <c r="F26" s="18"/>
      <c r="G26" s="17" t="str">
        <f>PHONETIC(F26)</f>
        <v/>
      </c>
      <c r="H26" s="18"/>
      <c r="I26" s="17" t="str">
        <f>PHONETIC(H26)</f>
        <v/>
      </c>
      <c r="J26" s="16"/>
      <c r="K26" s="16"/>
      <c r="L26" s="16"/>
      <c r="M26" s="15" t="str">
        <f>IF(D25="親子D","子",IF(D25="混合D","女",LEFT(D25,1)))</f>
        <v/>
      </c>
      <c r="N26" s="33"/>
      <c r="O26" s="32" t="str">
        <f>IF($F26="","",IF($D25="親子D",0,INDEX($S$2:$V$3,MATCH(M26,$R$2:$R$3,0),IF($J26&lt;&gt;"",1,IF($K26&lt;&gt;"",2,4)))))</f>
        <v/>
      </c>
      <c r="P26" s="12"/>
      <c r="Q26" s="5"/>
      <c r="R26" s="11" t="str">
        <f>R25</f>
        <v/>
      </c>
      <c r="S26" s="3"/>
      <c r="T26" s="10" t="str">
        <f>IF(AND(LEFT(D25,2)="親子",M26=""),$W$2,"")</f>
        <v/>
      </c>
      <c r="U26" s="10"/>
      <c r="V26" s="10"/>
      <c r="W26" s="10"/>
      <c r="X26" s="10"/>
      <c r="Y26" s="10"/>
      <c r="Z26" s="10"/>
      <c r="AA26" s="9" t="str">
        <f>IF(AND(R25&lt;&gt;"",OR(L25&lt;R25,L26&lt;R26)),IF(R25=55,$Y$3,$Z$3),IF(AND(D25="親子D",N26=""),$W$2,""))</f>
        <v/>
      </c>
      <c r="AB26" s="8">
        <f>IFERROR(SEARCH("　",$F26,1),0)</f>
        <v>0</v>
      </c>
    </row>
    <row r="27" spans="2:28" s="8" customFormat="1" ht="25.2" customHeight="1" x14ac:dyDescent="0.5">
      <c r="B27" s="31">
        <f>C27</f>
        <v>8</v>
      </c>
      <c r="C27" s="30">
        <v>8</v>
      </c>
      <c r="D27" s="29"/>
      <c r="E27" s="29"/>
      <c r="F27" s="28"/>
      <c r="G27" s="27" t="str">
        <f>PHONETIC(F27)</f>
        <v/>
      </c>
      <c r="H27" s="28"/>
      <c r="I27" s="27" t="str">
        <f>PHONETIC(H27)</f>
        <v/>
      </c>
      <c r="J27" s="26"/>
      <c r="K27" s="26"/>
      <c r="L27" s="26"/>
      <c r="M27" s="25" t="str">
        <f>IF(D27="親子D","親",IF(D27="混合D","男",LEFT(D27,1)))</f>
        <v/>
      </c>
      <c r="N27" s="24"/>
      <c r="O27" s="23" t="str">
        <f>IF($F27="","",IF($D27="親子D",$U$2,INDEX($S$2:$V$3,MATCH(M27,$R$2:$R$3,0),IF($J27&lt;&gt;"",1,IF($K27&lt;&gt;"",2,4)))))</f>
        <v/>
      </c>
      <c r="P27" s="12"/>
      <c r="Q27" s="5"/>
      <c r="R27" s="11" t="str">
        <f>IFERROR(HLOOKUP(E27,$Y$1:$Z$2,2,0),"")</f>
        <v/>
      </c>
      <c r="S27" s="3" t="str">
        <f>IF(D27="","",MATCH(D27,$S$1:$S$10,0))</f>
        <v/>
      </c>
      <c r="T27" s="22" t="str">
        <f>IF($D27="","",INDEX($T$1:$Z$9,$S27,T$10))</f>
        <v/>
      </c>
      <c r="U27" s="22" t="str">
        <f>IF($D27="","",INDEX($T$1:$Z$9,$S27,U$10))</f>
        <v/>
      </c>
      <c r="V27" s="22" t="str">
        <f>IF($D27="","",INDEX($T$1:$Z$9,$S27,V$10))</f>
        <v/>
      </c>
      <c r="W27" s="22" t="str">
        <f>IF($D27="","",INDEX($T$1:$Z$9,$S27,W$10))</f>
        <v/>
      </c>
      <c r="X27" s="22" t="str">
        <f>IF($D27="","",INDEX($T$1:$Z$9,$S27,X$10))</f>
        <v/>
      </c>
      <c r="Y27" s="22" t="str">
        <f>IF($D27="","",INDEX($T$1:$Z$9,$S27,Y$10))</f>
        <v/>
      </c>
      <c r="Z27" s="22" t="str">
        <f>IF($D27="","",INDEX($T$1:$Z$9,$S27,Z$10))</f>
        <v/>
      </c>
      <c r="AA27" s="9" t="str">
        <f>IF(COUNTA(F27:F28)&lt;&gt;COUNTIF(AB27:AB28,"&gt;0"),$W$1,"")</f>
        <v/>
      </c>
      <c r="AB27" s="8">
        <f>IFERROR(SEARCH("　",$F27,1),0)</f>
        <v>0</v>
      </c>
    </row>
    <row r="28" spans="2:28" s="8" customFormat="1" ht="26.25" customHeight="1" thickBot="1" x14ac:dyDescent="0.55000000000000004">
      <c r="B28" s="21">
        <f>C27</f>
        <v>8</v>
      </c>
      <c r="C28" s="20"/>
      <c r="D28" s="19"/>
      <c r="E28" s="19"/>
      <c r="F28" s="18"/>
      <c r="G28" s="17" t="str">
        <f>PHONETIC(F28)</f>
        <v/>
      </c>
      <c r="H28" s="18"/>
      <c r="I28" s="17" t="str">
        <f>PHONETIC(H28)</f>
        <v/>
      </c>
      <c r="J28" s="16"/>
      <c r="K28" s="16"/>
      <c r="L28" s="16"/>
      <c r="M28" s="15" t="str">
        <f>IF(D27="親子D","子",IF(D27="混合D","女",LEFT(D27,1)))</f>
        <v/>
      </c>
      <c r="N28" s="33"/>
      <c r="O28" s="32" t="str">
        <f>IF($F28="","",IF($D27="親子D",0,INDEX($S$2:$V$3,MATCH(M28,$R$2:$R$3,0),IF($J28&lt;&gt;"",1,IF($K28&lt;&gt;"",2,4)))))</f>
        <v/>
      </c>
      <c r="P28" s="12"/>
      <c r="Q28" s="5"/>
      <c r="R28" s="11" t="str">
        <f>R27</f>
        <v/>
      </c>
      <c r="S28" s="3"/>
      <c r="T28" s="10" t="str">
        <f>IF(AND(LEFT(D27,2)="親子",M28=""),$W$2,"")</f>
        <v/>
      </c>
      <c r="U28" s="10"/>
      <c r="V28" s="10"/>
      <c r="W28" s="10"/>
      <c r="X28" s="10"/>
      <c r="Y28" s="10"/>
      <c r="Z28" s="10"/>
      <c r="AA28" s="9" t="str">
        <f>IF(AND(R27&lt;&gt;"",OR(L27&lt;R27,L28&lt;R28)),IF(R27=55,$Y$3,$Z$3),IF(AND(D27="親子D",N28=""),$W$2,""))</f>
        <v/>
      </c>
      <c r="AB28" s="8">
        <f>IFERROR(SEARCH("　",$F28,1),0)</f>
        <v>0</v>
      </c>
    </row>
    <row r="29" spans="2:28" s="8" customFormat="1" ht="25.2" customHeight="1" x14ac:dyDescent="0.5">
      <c r="B29" s="31">
        <f>C29</f>
        <v>9</v>
      </c>
      <c r="C29" s="30">
        <v>9</v>
      </c>
      <c r="D29" s="29"/>
      <c r="E29" s="29"/>
      <c r="F29" s="28"/>
      <c r="G29" s="27" t="str">
        <f>PHONETIC(F29)</f>
        <v/>
      </c>
      <c r="H29" s="28"/>
      <c r="I29" s="27" t="str">
        <f>PHONETIC(H29)</f>
        <v/>
      </c>
      <c r="J29" s="26"/>
      <c r="K29" s="26"/>
      <c r="L29" s="26"/>
      <c r="M29" s="25" t="str">
        <f>IF(D29="親子D","親",IF(D29="混合D","男",LEFT(D29,1)))</f>
        <v/>
      </c>
      <c r="N29" s="24"/>
      <c r="O29" s="23" t="str">
        <f>IF($F29="","",IF($D29="親子D",$U$2,INDEX($S$2:$V$3,MATCH(M29,$R$2:$R$3,0),IF($J29&lt;&gt;"",1,IF($K29&lt;&gt;"",2,4)))))</f>
        <v/>
      </c>
      <c r="P29" s="12"/>
      <c r="Q29" s="5"/>
      <c r="R29" s="11" t="str">
        <f>IFERROR(HLOOKUP(E29,$Y$1:$Z$2,2,0),"")</f>
        <v/>
      </c>
      <c r="S29" s="3" t="str">
        <f>IF(D29="","",MATCH(D29,$S$1:$S$10,0))</f>
        <v/>
      </c>
      <c r="T29" s="22" t="str">
        <f>IF($D29="","",INDEX($T$1:$Z$9,$S29,T$10))</f>
        <v/>
      </c>
      <c r="U29" s="22" t="str">
        <f>IF($D29="","",INDEX($T$1:$Z$9,$S29,U$10))</f>
        <v/>
      </c>
      <c r="V29" s="22" t="str">
        <f>IF($D29="","",INDEX($T$1:$Z$9,$S29,V$10))</f>
        <v/>
      </c>
      <c r="W29" s="22" t="str">
        <f>IF($D29="","",INDEX($T$1:$Z$9,$S29,W$10))</f>
        <v/>
      </c>
      <c r="X29" s="22" t="str">
        <f>IF($D29="","",INDEX($T$1:$Z$9,$S29,X$10))</f>
        <v/>
      </c>
      <c r="Y29" s="22" t="str">
        <f>IF($D29="","",INDEX($T$1:$Z$9,$S29,Y$10))</f>
        <v/>
      </c>
      <c r="Z29" s="22" t="str">
        <f>IF($D29="","",INDEX($T$1:$Z$9,$S29,Z$10))</f>
        <v/>
      </c>
      <c r="AA29" s="9" t="str">
        <f>IF(COUNTA(F29:F30)&lt;&gt;COUNTIF(AB29:AB30,"&gt;0"),$W$1,"")</f>
        <v/>
      </c>
      <c r="AB29" s="8">
        <f>IFERROR(SEARCH("　",$F29,1),0)</f>
        <v>0</v>
      </c>
    </row>
    <row r="30" spans="2:28" s="8" customFormat="1" ht="26.25" customHeight="1" thickBot="1" x14ac:dyDescent="0.55000000000000004">
      <c r="B30" s="21">
        <f>C29</f>
        <v>9</v>
      </c>
      <c r="C30" s="20"/>
      <c r="D30" s="19"/>
      <c r="E30" s="19"/>
      <c r="F30" s="18"/>
      <c r="G30" s="17" t="str">
        <f>PHONETIC(F30)</f>
        <v/>
      </c>
      <c r="H30" s="18"/>
      <c r="I30" s="17" t="str">
        <f>PHONETIC(H30)</f>
        <v/>
      </c>
      <c r="J30" s="16"/>
      <c r="K30" s="16"/>
      <c r="L30" s="16"/>
      <c r="M30" s="15" t="str">
        <f>IF(D29="親子D","子",IF(D29="混合D","女",LEFT(D29,1)))</f>
        <v/>
      </c>
      <c r="N30" s="33"/>
      <c r="O30" s="32" t="str">
        <f>IF($F30="","",IF($D29="親子D",0,INDEX($S$2:$V$3,MATCH(M30,$R$2:$R$3,0),IF($J30&lt;&gt;"",1,IF($K30&lt;&gt;"",2,4)))))</f>
        <v/>
      </c>
      <c r="P30" s="12"/>
      <c r="Q30" s="5"/>
      <c r="R30" s="11" t="str">
        <f>R29</f>
        <v/>
      </c>
      <c r="S30" s="3"/>
      <c r="T30" s="10" t="str">
        <f>IF(AND(LEFT(D29,2)="親子",M30=""),$W$2,"")</f>
        <v/>
      </c>
      <c r="U30" s="10"/>
      <c r="V30" s="10"/>
      <c r="W30" s="10"/>
      <c r="X30" s="10"/>
      <c r="Y30" s="10"/>
      <c r="Z30" s="10"/>
      <c r="AA30" s="9" t="str">
        <f>IF(AND(R29&lt;&gt;"",OR(L29&lt;R29,L30&lt;R30)),IF(R29=55,$Y$3,$Z$3),IF(AND(D29="親子D",N30=""),$W$2,""))</f>
        <v/>
      </c>
      <c r="AB30" s="8">
        <f>IFERROR(SEARCH("　",$F30,1),0)</f>
        <v>0</v>
      </c>
    </row>
    <row r="31" spans="2:28" s="8" customFormat="1" ht="25.2" customHeight="1" x14ac:dyDescent="0.5">
      <c r="B31" s="31">
        <f>C31</f>
        <v>10</v>
      </c>
      <c r="C31" s="30">
        <v>10</v>
      </c>
      <c r="D31" s="29"/>
      <c r="E31" s="29"/>
      <c r="F31" s="28"/>
      <c r="G31" s="27" t="str">
        <f>PHONETIC(F31)</f>
        <v/>
      </c>
      <c r="H31" s="28"/>
      <c r="I31" s="27" t="str">
        <f>PHONETIC(H31)</f>
        <v/>
      </c>
      <c r="J31" s="26"/>
      <c r="K31" s="26"/>
      <c r="L31" s="26"/>
      <c r="M31" s="25" t="str">
        <f>IF(D31="親子D","親",IF(D31="混合D","男",LEFT(D31,1)))</f>
        <v/>
      </c>
      <c r="N31" s="24"/>
      <c r="O31" s="23" t="str">
        <f>IF($F31="","",IF($D31="親子D",$U$2,INDEX($S$2:$V$3,MATCH(M31,$R$2:$R$3,0),IF($J31&lt;&gt;"",1,IF($K31&lt;&gt;"",2,4)))))</f>
        <v/>
      </c>
      <c r="P31" s="12"/>
      <c r="Q31" s="5"/>
      <c r="R31" s="11" t="str">
        <f>IFERROR(HLOOKUP(E31,$Y$1:$Z$2,2,0),"")</f>
        <v/>
      </c>
      <c r="S31" s="3" t="str">
        <f>IF(D31="","",MATCH(D31,$S$1:$S$10,0))</f>
        <v/>
      </c>
      <c r="T31" s="22" t="str">
        <f>IF($D31="","",INDEX($T$1:$Z$9,$S31,T$10))</f>
        <v/>
      </c>
      <c r="U31" s="22" t="str">
        <f>IF($D31="","",INDEX($T$1:$Z$9,$S31,U$10))</f>
        <v/>
      </c>
      <c r="V31" s="22" t="str">
        <f>IF($D31="","",INDEX($T$1:$Z$9,$S31,V$10))</f>
        <v/>
      </c>
      <c r="W31" s="22" t="str">
        <f>IF($D31="","",INDEX($T$1:$Z$9,$S31,W$10))</f>
        <v/>
      </c>
      <c r="X31" s="22" t="str">
        <f>IF($D31="","",INDEX($T$1:$Z$9,$S31,X$10))</f>
        <v/>
      </c>
      <c r="Y31" s="22" t="str">
        <f>IF($D31="","",INDEX($T$1:$Z$9,$S31,Y$10))</f>
        <v/>
      </c>
      <c r="Z31" s="22" t="str">
        <f>IF($D31="","",INDEX($T$1:$Z$9,$S31,Z$10))</f>
        <v/>
      </c>
      <c r="AA31" s="9" t="str">
        <f>IF(COUNTA(F31:F32)&lt;&gt;COUNTIF(AB31:AB32,"&gt;0"),$W$1,"")</f>
        <v/>
      </c>
      <c r="AB31" s="8">
        <f>IFERROR(SEARCH("　",$F31,1),0)</f>
        <v>0</v>
      </c>
    </row>
    <row r="32" spans="2:28" s="8" customFormat="1" ht="26.25" customHeight="1" thickBot="1" x14ac:dyDescent="0.55000000000000004">
      <c r="B32" s="21">
        <f>C31</f>
        <v>10</v>
      </c>
      <c r="C32" s="20"/>
      <c r="D32" s="19"/>
      <c r="E32" s="19"/>
      <c r="F32" s="18"/>
      <c r="G32" s="17" t="str">
        <f>PHONETIC(F32)</f>
        <v/>
      </c>
      <c r="H32" s="18"/>
      <c r="I32" s="17" t="str">
        <f>PHONETIC(H32)</f>
        <v/>
      </c>
      <c r="J32" s="16"/>
      <c r="K32" s="16"/>
      <c r="L32" s="16"/>
      <c r="M32" s="15" t="str">
        <f>IF(D31="親子D","子",IF(D31="混合D","女",LEFT(D31,1)))</f>
        <v/>
      </c>
      <c r="N32" s="33"/>
      <c r="O32" s="32" t="str">
        <f>IF($F32="","",IF($D31="親子D",0,INDEX($S$2:$V$3,MATCH(M32,$R$2:$R$3,0),IF($J32&lt;&gt;"",1,IF($K32&lt;&gt;"",2,4)))))</f>
        <v/>
      </c>
      <c r="P32" s="12"/>
      <c r="Q32" s="5"/>
      <c r="R32" s="11" t="str">
        <f>R31</f>
        <v/>
      </c>
      <c r="S32" s="3"/>
      <c r="T32" s="10" t="str">
        <f>IF(AND(LEFT(D31,2)="親子",M32=""),$W$2,"")</f>
        <v/>
      </c>
      <c r="U32" s="10"/>
      <c r="V32" s="10"/>
      <c r="W32" s="10"/>
      <c r="X32" s="10"/>
      <c r="Y32" s="10"/>
      <c r="Z32" s="10"/>
      <c r="AA32" s="9" t="str">
        <f>IF(AND(R31&lt;&gt;"",OR(L31&lt;R31,L32&lt;R32)),IF(R31=55,$Y$3,$Z$3),IF(AND(D31="親子D",N32=""),$W$2,""))</f>
        <v/>
      </c>
      <c r="AB32" s="8">
        <f>IFERROR(SEARCH("　",$F32,1),0)</f>
        <v>0</v>
      </c>
    </row>
    <row r="33" spans="1:28" s="8" customFormat="1" ht="25.2" customHeight="1" x14ac:dyDescent="0.5">
      <c r="B33" s="31">
        <f>C33</f>
        <v>11</v>
      </c>
      <c r="C33" s="30">
        <v>11</v>
      </c>
      <c r="D33" s="29"/>
      <c r="E33" s="29"/>
      <c r="F33" s="28"/>
      <c r="G33" s="27" t="str">
        <f>PHONETIC(F33)</f>
        <v/>
      </c>
      <c r="H33" s="28"/>
      <c r="I33" s="27" t="str">
        <f>PHONETIC(H33)</f>
        <v/>
      </c>
      <c r="J33" s="26"/>
      <c r="K33" s="26"/>
      <c r="L33" s="26"/>
      <c r="M33" s="25" t="str">
        <f>IF(D33="親子D","親",IF(D33="混合D","男",LEFT(D33,1)))</f>
        <v/>
      </c>
      <c r="N33" s="24"/>
      <c r="O33" s="23" t="str">
        <f>IF($F33="","",IF($D33="親子D",$U$2,INDEX($S$2:$V$3,MATCH(M33,$R$2:$R$3,0),IF($J33&lt;&gt;"",1,IF($K33&lt;&gt;"",2,4)))))</f>
        <v/>
      </c>
      <c r="P33" s="12"/>
      <c r="Q33" s="5"/>
      <c r="R33" s="11" t="str">
        <f>IFERROR(HLOOKUP(E33,$Y$1:$Z$2,2,0),"")</f>
        <v/>
      </c>
      <c r="S33" s="3" t="str">
        <f>IF(D33="","",MATCH(D33,$S$1:$S$10,0))</f>
        <v/>
      </c>
      <c r="T33" s="22" t="str">
        <f>IF($D33="","",INDEX($T$1:$Z$9,$S33,T$10))</f>
        <v/>
      </c>
      <c r="U33" s="22" t="str">
        <f>IF($D33="","",INDEX($T$1:$Z$9,$S33,U$10))</f>
        <v/>
      </c>
      <c r="V33" s="22" t="str">
        <f>IF($D33="","",INDEX($T$1:$Z$9,$S33,V$10))</f>
        <v/>
      </c>
      <c r="W33" s="22" t="str">
        <f>IF($D33="","",INDEX($T$1:$Z$9,$S33,W$10))</f>
        <v/>
      </c>
      <c r="X33" s="22" t="str">
        <f>IF($D33="","",INDEX($T$1:$Z$9,$S33,X$10))</f>
        <v/>
      </c>
      <c r="Y33" s="22" t="str">
        <f>IF($D33="","",INDEX($T$1:$Z$9,$S33,Y$10))</f>
        <v/>
      </c>
      <c r="Z33" s="22" t="str">
        <f>IF($D33="","",INDEX($T$1:$Z$9,$S33,Z$10))</f>
        <v/>
      </c>
      <c r="AA33" s="9" t="str">
        <f>IF(COUNTA(F33:F34)&lt;&gt;COUNTIF(AB33:AB34,"&gt;0"),$W$1,"")</f>
        <v/>
      </c>
      <c r="AB33" s="8">
        <f>IFERROR(SEARCH("　",$F33,1),0)</f>
        <v>0</v>
      </c>
    </row>
    <row r="34" spans="1:28" s="8" customFormat="1" ht="26.25" customHeight="1" thickBot="1" x14ac:dyDescent="0.55000000000000004">
      <c r="B34" s="21">
        <f>C33</f>
        <v>11</v>
      </c>
      <c r="C34" s="20"/>
      <c r="D34" s="19"/>
      <c r="E34" s="19"/>
      <c r="F34" s="18"/>
      <c r="G34" s="17" t="str">
        <f>PHONETIC(F34)</f>
        <v/>
      </c>
      <c r="H34" s="18"/>
      <c r="I34" s="17" t="str">
        <f>PHONETIC(H34)</f>
        <v/>
      </c>
      <c r="J34" s="16"/>
      <c r="K34" s="16"/>
      <c r="L34" s="16"/>
      <c r="M34" s="15" t="str">
        <f>IF(D33="親子D","子",IF(D33="混合D","女",LEFT(D33,1)))</f>
        <v/>
      </c>
      <c r="N34" s="33"/>
      <c r="O34" s="32" t="str">
        <f>IF($F34="","",IF($D33="親子D",0,INDEX($S$2:$V$3,MATCH(M34,$R$2:$R$3,0),IF($J34&lt;&gt;"",1,IF($K34&lt;&gt;"",2,4)))))</f>
        <v/>
      </c>
      <c r="P34" s="12"/>
      <c r="Q34" s="5"/>
      <c r="R34" s="11" t="str">
        <f>R33</f>
        <v/>
      </c>
      <c r="S34" s="3"/>
      <c r="T34" s="10" t="str">
        <f>IF(AND(LEFT(D33,2)="親子",M34=""),$W$2,"")</f>
        <v/>
      </c>
      <c r="U34" s="10"/>
      <c r="V34" s="10"/>
      <c r="W34" s="10"/>
      <c r="X34" s="10"/>
      <c r="Y34" s="10"/>
      <c r="Z34" s="10"/>
      <c r="AA34" s="9" t="str">
        <f>IF(AND(R33&lt;&gt;"",OR(L33&lt;R33,L34&lt;R34)),IF(R33=55,$Y$3,$Z$3),IF(AND(D33="親子D",N34=""),$W$2,""))</f>
        <v/>
      </c>
      <c r="AB34" s="8">
        <f>IFERROR(SEARCH("　",$F34,1),0)</f>
        <v>0</v>
      </c>
    </row>
    <row r="35" spans="1:28" s="8" customFormat="1" ht="25.2" customHeight="1" x14ac:dyDescent="0.5">
      <c r="B35" s="31">
        <f>C35</f>
        <v>12</v>
      </c>
      <c r="C35" s="30">
        <v>12</v>
      </c>
      <c r="D35" s="29"/>
      <c r="E35" s="29"/>
      <c r="F35" s="28"/>
      <c r="G35" s="27" t="str">
        <f>PHONETIC(F35)</f>
        <v/>
      </c>
      <c r="H35" s="28"/>
      <c r="I35" s="27" t="str">
        <f>PHONETIC(H35)</f>
        <v/>
      </c>
      <c r="J35" s="26"/>
      <c r="K35" s="26"/>
      <c r="L35" s="26"/>
      <c r="M35" s="25" t="str">
        <f>IF(D35="親子D","親",IF(D35="混合D","男",LEFT(D35,1)))</f>
        <v/>
      </c>
      <c r="N35" s="24"/>
      <c r="O35" s="23" t="str">
        <f>IF($F35="","",IF($D35="親子D",$U$2,INDEX($S$2:$V$3,MATCH(M35,$R$2:$R$3,0),IF($J35&lt;&gt;"",1,IF($K35&lt;&gt;"",2,4)))))</f>
        <v/>
      </c>
      <c r="P35" s="12"/>
      <c r="Q35" s="5"/>
      <c r="R35" s="11" t="str">
        <f>IFERROR(HLOOKUP(E35,$Y$1:$Z$2,2,0),"")</f>
        <v/>
      </c>
      <c r="S35" s="3" t="str">
        <f>IF(D35="","",MATCH(D35,$S$1:$S$10,0))</f>
        <v/>
      </c>
      <c r="T35" s="22" t="str">
        <f>IF($D35="","",INDEX($T$1:$Z$9,$S35,T$10))</f>
        <v/>
      </c>
      <c r="U35" s="22" t="str">
        <f>IF($D35="","",INDEX($T$1:$Z$9,$S35,U$10))</f>
        <v/>
      </c>
      <c r="V35" s="22" t="str">
        <f>IF($D35="","",INDEX($T$1:$Z$9,$S35,V$10))</f>
        <v/>
      </c>
      <c r="W35" s="22" t="str">
        <f>IF($D35="","",INDEX($T$1:$Z$9,$S35,W$10))</f>
        <v/>
      </c>
      <c r="X35" s="22" t="str">
        <f>IF($D35="","",INDEX($T$1:$Z$9,$S35,X$10))</f>
        <v/>
      </c>
      <c r="Y35" s="22" t="str">
        <f>IF($D35="","",INDEX($T$1:$Z$9,$S35,Y$10))</f>
        <v/>
      </c>
      <c r="Z35" s="22" t="str">
        <f>IF($D35="","",INDEX($T$1:$Z$9,$S35,Z$10))</f>
        <v/>
      </c>
      <c r="AA35" s="9" t="str">
        <f>IF(COUNTA(F35:F36)&lt;&gt;COUNTIF(AB35:AB36,"&gt;0"),$W$1,"")</f>
        <v/>
      </c>
      <c r="AB35" s="8">
        <f>IFERROR(SEARCH("　",$F35,1),0)</f>
        <v>0</v>
      </c>
    </row>
    <row r="36" spans="1:28" s="8" customFormat="1" ht="26.25" customHeight="1" thickBot="1" x14ac:dyDescent="0.55000000000000004">
      <c r="B36" s="21">
        <f>C35</f>
        <v>12</v>
      </c>
      <c r="C36" s="20"/>
      <c r="D36" s="19"/>
      <c r="E36" s="19"/>
      <c r="F36" s="18"/>
      <c r="G36" s="17" t="str">
        <f>PHONETIC(F36)</f>
        <v/>
      </c>
      <c r="H36" s="18"/>
      <c r="I36" s="17" t="str">
        <f>PHONETIC(H36)</f>
        <v/>
      </c>
      <c r="J36" s="16"/>
      <c r="K36" s="16"/>
      <c r="L36" s="16"/>
      <c r="M36" s="15" t="str">
        <f>IF(D35="親子D","子",IF(D35="混合D","女",LEFT(D35,1)))</f>
        <v/>
      </c>
      <c r="N36" s="14"/>
      <c r="O36" s="13" t="str">
        <f>IF($F36="","",IF($D35="親子D",0,INDEX($S$2:$V$3,MATCH(M36,$R$2:$R$3,0),IF($J36&lt;&gt;"",1,IF($K36&lt;&gt;"",2,4)))))</f>
        <v/>
      </c>
      <c r="P36" s="12"/>
      <c r="Q36" s="5"/>
      <c r="R36" s="11" t="str">
        <f>R35</f>
        <v/>
      </c>
      <c r="S36" s="3"/>
      <c r="T36" s="10" t="str">
        <f>IF(AND(LEFT(D35,2)="親子",M36=""),$W$2,"")</f>
        <v/>
      </c>
      <c r="U36" s="10"/>
      <c r="V36" s="10"/>
      <c r="W36" s="10"/>
      <c r="X36" s="10"/>
      <c r="Y36" s="10"/>
      <c r="Z36" s="10"/>
      <c r="AA36" s="9" t="str">
        <f>IF(AND(R35&lt;&gt;"",OR(L35&lt;R35,L36&lt;R36)),IF(R35=55,$Y$3,$Z$3),IF(AND(D35="親子D",N36=""),$W$2,""))</f>
        <v/>
      </c>
      <c r="AB36" s="8">
        <f>IFERROR(SEARCH("　",$F36,1),0)</f>
        <v>0</v>
      </c>
    </row>
    <row r="37" spans="1:28" x14ac:dyDescent="0.5">
      <c r="A37" s="5"/>
      <c r="B37" s="5"/>
      <c r="C37" s="7"/>
      <c r="D37" s="5"/>
      <c r="E37" s="5"/>
      <c r="F37" s="5"/>
      <c r="G37" s="6"/>
      <c r="H37" s="5"/>
      <c r="I37" s="6"/>
      <c r="J37" s="5"/>
      <c r="K37" s="5"/>
      <c r="L37" s="5"/>
      <c r="M37" s="5"/>
      <c r="N37" s="5"/>
      <c r="O37" s="5"/>
      <c r="P37" s="5"/>
      <c r="Q37" s="5"/>
    </row>
  </sheetData>
  <sheetProtection sheet="1" selectLockedCells="1"/>
  <mergeCells count="58">
    <mergeCell ref="C1:K1"/>
    <mergeCell ref="L1:O1"/>
    <mergeCell ref="W1:X1"/>
    <mergeCell ref="C2:D2"/>
    <mergeCell ref="E2:F2"/>
    <mergeCell ref="W2:X2"/>
    <mergeCell ref="C3:D3"/>
    <mergeCell ref="E3:F3"/>
    <mergeCell ref="C4:D4"/>
    <mergeCell ref="E4:F4"/>
    <mergeCell ref="C5:D5"/>
    <mergeCell ref="E5:F5"/>
    <mergeCell ref="C6:D6"/>
    <mergeCell ref="E6:G6"/>
    <mergeCell ref="C7:D7"/>
    <mergeCell ref="E7:F7"/>
    <mergeCell ref="C8:D8"/>
    <mergeCell ref="E8:F8"/>
    <mergeCell ref="I8:O9"/>
    <mergeCell ref="C11:C12"/>
    <mergeCell ref="D11:D12"/>
    <mergeCell ref="E11:E12"/>
    <mergeCell ref="C13:C14"/>
    <mergeCell ref="D13:D14"/>
    <mergeCell ref="E13:E14"/>
    <mergeCell ref="C15:C16"/>
    <mergeCell ref="D15:D16"/>
    <mergeCell ref="E15:E16"/>
    <mergeCell ref="C17:C18"/>
    <mergeCell ref="D17:D18"/>
    <mergeCell ref="E17:E18"/>
    <mergeCell ref="C19:C20"/>
    <mergeCell ref="D19:D20"/>
    <mergeCell ref="E19:E20"/>
    <mergeCell ref="C21:C22"/>
    <mergeCell ref="D21:D22"/>
    <mergeCell ref="E21:E22"/>
    <mergeCell ref="C23:C24"/>
    <mergeCell ref="D23:D24"/>
    <mergeCell ref="E23:E24"/>
    <mergeCell ref="C25:C26"/>
    <mergeCell ref="D25:D26"/>
    <mergeCell ref="E25:E26"/>
    <mergeCell ref="C27:C28"/>
    <mergeCell ref="D27:D28"/>
    <mergeCell ref="E27:E28"/>
    <mergeCell ref="C29:C30"/>
    <mergeCell ref="D29:D30"/>
    <mergeCell ref="E29:E30"/>
    <mergeCell ref="C35:C36"/>
    <mergeCell ref="D35:D36"/>
    <mergeCell ref="E35:E36"/>
    <mergeCell ref="C31:C32"/>
    <mergeCell ref="D31:D32"/>
    <mergeCell ref="E31:E32"/>
    <mergeCell ref="C33:C34"/>
    <mergeCell ref="D33:D34"/>
    <mergeCell ref="E33:E34"/>
  </mergeCells>
  <phoneticPr fontId="3"/>
  <conditionalFormatting sqref="E2:F7">
    <cfRule type="expression" dxfId="4" priority="1" stopIfTrue="1">
      <formula>AND(COUNTA($F$13:$F$28)&gt;0,E2="")</formula>
    </cfRule>
  </conditionalFormatting>
  <conditionalFormatting sqref="F11:F36">
    <cfRule type="expression" dxfId="3" priority="4" stopIfTrue="1">
      <formula>AND($F11&lt;&gt;"",AB11=0)</formula>
    </cfRule>
  </conditionalFormatting>
  <conditionalFormatting sqref="N12:N36">
    <cfRule type="expression" dxfId="2" priority="3">
      <formula>AND($D11="親子D",N12="")</formula>
    </cfRule>
  </conditionalFormatting>
  <conditionalFormatting sqref="F12:O36">
    <cfRule type="expression" dxfId="1" priority="2">
      <formula>RIGHT($D11,1)="S"</formula>
    </cfRule>
  </conditionalFormatting>
  <conditionalFormatting sqref="L11:L36">
    <cfRule type="expression" dxfId="0" priority="5" stopIfTrue="1">
      <formula>AND($R11&lt;&gt;"",$L11&lt;$R11)</formula>
    </cfRule>
  </conditionalFormatting>
  <dataValidations count="9">
    <dataValidation type="list" allowBlank="1" showInputMessage="1" showErrorMessage="1" sqref="E11:E36" xr:uid="{AE548CFE-CB1B-46EB-BA39-D4E42A3E4786}">
      <formula1>$T11:$Z11</formula1>
    </dataValidation>
    <dataValidation imeMode="fullKatakana" allowBlank="1" showInputMessage="1" showErrorMessage="1" sqref="G11:G36 E4:F4 I11:I36" xr:uid="{498FDF10-6BA4-4604-9BB9-A3E806DD5478}"/>
    <dataValidation imeMode="hiragana" allowBlank="1" showInputMessage="1" showErrorMessage="1" sqref="F11:F36 H11:H36 E5:F5 E3:F3" xr:uid="{68644D12-3C7F-4CC6-998A-F74DDE6BEC66}"/>
    <dataValidation imeMode="halfAlpha" allowBlank="1" showInputMessage="1" showErrorMessage="1" sqref="E6:G6 M35 E2 N11:N36 E7:F7 M17 M19 M21 M23 M25 M27 M29 M31 M33 M11:M13 M15" xr:uid="{5CCCE548-91BF-4F16-A22B-BE814F208510}"/>
    <dataValidation imeMode="halfKatakana" allowBlank="1" showInputMessage="1" showErrorMessage="1" sqref="B11:B36" xr:uid="{0EDB3E49-9D6A-44D5-992A-CD2011734740}"/>
    <dataValidation type="list" allowBlank="1" showInputMessage="1" showErrorMessage="1" sqref="E8" xr:uid="{8B380604-DD05-40B6-9A3B-BFE3DF1119C2}">
      <formula1>"必要,不要"</formula1>
    </dataValidation>
    <dataValidation type="list" imeMode="hiragana" allowBlank="1" showInputMessage="1" showErrorMessage="1" sqref="J11:K36" xr:uid="{35FECCE6-5E4E-4750-BA4C-288F72EBBF52}">
      <formula1>"〇"</formula1>
    </dataValidation>
    <dataValidation type="list" allowBlank="1" showInputMessage="1" showErrorMessage="1" sqref="D11:D36" xr:uid="{320BFA34-ED50-4F75-9FF4-B26713101C38}">
      <formula1>$S$5:$S$8</formula1>
    </dataValidation>
    <dataValidation type="whole" operator="greaterThanOrEqual" allowBlank="1" showInputMessage="1" showErrorMessage="1" error="年齢が足りていません_x000a_" sqref="L11:L36" xr:uid="{D73EAE77-B293-4A9B-8C91-7616D0FA85C1}">
      <formula1>VALUE(R11)</formula1>
    </dataValidation>
  </dataValidations>
  <printOptions horizontalCentered="1"/>
  <pageMargins left="0.11811023622047245" right="0.11811023622047245" top="0.47244094488188981" bottom="0.35433070866141736" header="0.43307086614173229" footer="0.23622047244094491"/>
  <pageSetup paperSize="9" scale="88" fitToHeight="0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結成記念</vt:lpstr>
      <vt:lpstr>結成記念!Print_Area</vt:lpstr>
      <vt:lpstr>結成記念!Print_Titles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2025-03-22T08:24:42Z</dcterms:created>
  <dcterms:modified xsi:type="dcterms:W3CDTF">2025-03-22T08:25:57Z</dcterms:modified>
</cp:coreProperties>
</file>