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5\"/>
    </mc:Choice>
  </mc:AlternateContent>
  <xr:revisionPtr revIDLastSave="0" documentId="8_{225AB7D4-20C5-4164-B2CF-2946FE30AB38}" xr6:coauthVersionLast="47" xr6:coauthVersionMax="47" xr10:uidLastSave="{00000000-0000-0000-0000-000000000000}"/>
  <bookViews>
    <workbookView xWindow="-108" yWindow="-108" windowWidth="23256" windowHeight="14616" xr2:uid="{4F803A9F-1543-4C0B-8108-F6A9414FD414}"/>
  </bookViews>
  <sheets>
    <sheet name="ミックス" sheetId="1" r:id="rId1"/>
  </sheets>
  <definedNames>
    <definedName name="_xlnm.Print_Area" localSheetId="0">ミックス!$C$13:$O$36</definedName>
    <definedName name="_xlnm.Print_Titles" localSheetId="0">ミックス!$1:$10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T36" i="1"/>
  <c r="O36" i="1"/>
  <c r="M36" i="1"/>
  <c r="B36" i="1"/>
  <c r="AB35" i="1"/>
  <c r="AA35" i="1"/>
  <c r="Z35" i="1"/>
  <c r="Y35" i="1"/>
  <c r="X35" i="1"/>
  <c r="W35" i="1"/>
  <c r="V35" i="1"/>
  <c r="U35" i="1"/>
  <c r="T35" i="1"/>
  <c r="S35" i="1"/>
  <c r="R35" i="1"/>
  <c r="R36" i="1" s="1"/>
  <c r="O35" i="1"/>
  <c r="M35" i="1"/>
  <c r="B35" i="1"/>
  <c r="AB34" i="1"/>
  <c r="O34" i="1"/>
  <c r="M34" i="1"/>
  <c r="T34" i="1" s="1"/>
  <c r="B34" i="1"/>
  <c r="AB33" i="1"/>
  <c r="AA33" i="1"/>
  <c r="Z33" i="1"/>
  <c r="Y33" i="1"/>
  <c r="X33" i="1"/>
  <c r="W33" i="1"/>
  <c r="V33" i="1"/>
  <c r="U33" i="1"/>
  <c r="T33" i="1"/>
  <c r="S33" i="1"/>
  <c r="R33" i="1"/>
  <c r="R34" i="1" s="1"/>
  <c r="AA34" i="1" s="1"/>
  <c r="O33" i="1"/>
  <c r="M33" i="1"/>
  <c r="B33" i="1"/>
  <c r="AB32" i="1"/>
  <c r="O32" i="1"/>
  <c r="M32" i="1"/>
  <c r="T32" i="1" s="1"/>
  <c r="B32" i="1"/>
  <c r="AB31" i="1"/>
  <c r="AA31" i="1" s="1"/>
  <c r="Z31" i="1"/>
  <c r="Y31" i="1"/>
  <c r="X31" i="1"/>
  <c r="W31" i="1"/>
  <c r="V31" i="1"/>
  <c r="U31" i="1"/>
  <c r="T31" i="1"/>
  <c r="S31" i="1"/>
  <c r="R31" i="1"/>
  <c r="R32" i="1" s="1"/>
  <c r="AA32" i="1" s="1"/>
  <c r="O31" i="1"/>
  <c r="M31" i="1"/>
  <c r="B31" i="1"/>
  <c r="AB30" i="1"/>
  <c r="AA29" i="1" s="1"/>
  <c r="O30" i="1"/>
  <c r="M30" i="1"/>
  <c r="T30" i="1" s="1"/>
  <c r="B30" i="1"/>
  <c r="AB29" i="1"/>
  <c r="Z29" i="1"/>
  <c r="Y29" i="1"/>
  <c r="X29" i="1"/>
  <c r="W29" i="1"/>
  <c r="V29" i="1"/>
  <c r="U29" i="1"/>
  <c r="T29" i="1"/>
  <c r="S29" i="1"/>
  <c r="R29" i="1"/>
  <c r="O29" i="1"/>
  <c r="M29" i="1"/>
  <c r="B29" i="1"/>
  <c r="AB28" i="1"/>
  <c r="T28" i="1"/>
  <c r="O28" i="1"/>
  <c r="M28" i="1"/>
  <c r="B28" i="1"/>
  <c r="AB27" i="1"/>
  <c r="AA27" i="1"/>
  <c r="Z27" i="1"/>
  <c r="Y27" i="1"/>
  <c r="X27" i="1"/>
  <c r="W27" i="1"/>
  <c r="V27" i="1"/>
  <c r="U27" i="1"/>
  <c r="T27" i="1"/>
  <c r="S27" i="1"/>
  <c r="R27" i="1"/>
  <c r="R28" i="1" s="1"/>
  <c r="O27" i="1"/>
  <c r="M27" i="1"/>
  <c r="B27" i="1"/>
  <c r="AB26" i="1"/>
  <c r="O26" i="1"/>
  <c r="M26" i="1"/>
  <c r="T26" i="1" s="1"/>
  <c r="B26" i="1"/>
  <c r="AB25" i="1"/>
  <c r="AA25" i="1"/>
  <c r="Z25" i="1"/>
  <c r="Y25" i="1"/>
  <c r="X25" i="1"/>
  <c r="W25" i="1"/>
  <c r="V25" i="1"/>
  <c r="U25" i="1"/>
  <c r="T25" i="1"/>
  <c r="S25" i="1"/>
  <c r="R25" i="1"/>
  <c r="R26" i="1" s="1"/>
  <c r="AA26" i="1" s="1"/>
  <c r="O25" i="1"/>
  <c r="M25" i="1"/>
  <c r="B25" i="1"/>
  <c r="AB24" i="1"/>
  <c r="O24" i="1"/>
  <c r="M24" i="1"/>
  <c r="T24" i="1" s="1"/>
  <c r="B24" i="1"/>
  <c r="AB23" i="1"/>
  <c r="AA23" i="1" s="1"/>
  <c r="Z23" i="1"/>
  <c r="Y23" i="1"/>
  <c r="X23" i="1"/>
  <c r="W23" i="1"/>
  <c r="V23" i="1"/>
  <c r="U23" i="1"/>
  <c r="T23" i="1"/>
  <c r="S23" i="1"/>
  <c r="R23" i="1"/>
  <c r="R24" i="1" s="1"/>
  <c r="AA24" i="1" s="1"/>
  <c r="O23" i="1"/>
  <c r="M23" i="1"/>
  <c r="B23" i="1"/>
  <c r="AB22" i="1"/>
  <c r="AA21" i="1" s="1"/>
  <c r="O22" i="1"/>
  <c r="M22" i="1"/>
  <c r="T22" i="1" s="1"/>
  <c r="B22" i="1"/>
  <c r="AB21" i="1"/>
  <c r="Z21" i="1"/>
  <c r="Y21" i="1"/>
  <c r="X21" i="1"/>
  <c r="W21" i="1"/>
  <c r="V21" i="1"/>
  <c r="U21" i="1"/>
  <c r="T21" i="1"/>
  <c r="S21" i="1"/>
  <c r="R21" i="1"/>
  <c r="O21" i="1"/>
  <c r="M21" i="1"/>
  <c r="B21" i="1"/>
  <c r="AB20" i="1"/>
  <c r="T20" i="1"/>
  <c r="O20" i="1"/>
  <c r="M20" i="1"/>
  <c r="B20" i="1"/>
  <c r="AB19" i="1"/>
  <c r="AA19" i="1"/>
  <c r="Z19" i="1"/>
  <c r="Y19" i="1"/>
  <c r="X19" i="1"/>
  <c r="W19" i="1"/>
  <c r="V19" i="1"/>
  <c r="U19" i="1"/>
  <c r="T19" i="1"/>
  <c r="S19" i="1"/>
  <c r="R19" i="1"/>
  <c r="R20" i="1" s="1"/>
  <c r="O19" i="1"/>
  <c r="M19" i="1"/>
  <c r="B19" i="1"/>
  <c r="AB18" i="1"/>
  <c r="O18" i="1"/>
  <c r="M18" i="1"/>
  <c r="T18" i="1" s="1"/>
  <c r="B18" i="1"/>
  <c r="AB17" i="1"/>
  <c r="AA17" i="1" s="1"/>
  <c r="Z17" i="1"/>
  <c r="Y17" i="1"/>
  <c r="X17" i="1"/>
  <c r="W17" i="1"/>
  <c r="V17" i="1"/>
  <c r="U17" i="1"/>
  <c r="T17" i="1"/>
  <c r="S17" i="1"/>
  <c r="R17" i="1"/>
  <c r="R18" i="1" s="1"/>
  <c r="AA18" i="1" s="1"/>
  <c r="O17" i="1"/>
  <c r="M17" i="1"/>
  <c r="B17" i="1"/>
  <c r="AB16" i="1"/>
  <c r="O16" i="1"/>
  <c r="M16" i="1"/>
  <c r="T16" i="1" s="1"/>
  <c r="B16" i="1"/>
  <c r="AB15" i="1"/>
  <c r="AA15" i="1" s="1"/>
  <c r="Z15" i="1"/>
  <c r="Y15" i="1"/>
  <c r="X15" i="1"/>
  <c r="W15" i="1"/>
  <c r="V15" i="1"/>
  <c r="U15" i="1"/>
  <c r="T15" i="1"/>
  <c r="S15" i="1"/>
  <c r="R15" i="1"/>
  <c r="R16" i="1" s="1"/>
  <c r="AA16" i="1" s="1"/>
  <c r="O15" i="1"/>
  <c r="M15" i="1"/>
  <c r="B15" i="1"/>
  <c r="AB14" i="1"/>
  <c r="T14" i="1"/>
  <c r="O14" i="1"/>
  <c r="M14" i="1"/>
  <c r="B14" i="1"/>
  <c r="AB13" i="1"/>
  <c r="Z13" i="1"/>
  <c r="Y13" i="1"/>
  <c r="X13" i="1"/>
  <c r="W13" i="1"/>
  <c r="V13" i="1"/>
  <c r="U13" i="1"/>
  <c r="T13" i="1"/>
  <c r="S13" i="1"/>
  <c r="R13" i="1"/>
  <c r="O13" i="1"/>
  <c r="M13" i="1"/>
  <c r="B13" i="1"/>
  <c r="AB12" i="1"/>
  <c r="M12" i="1"/>
  <c r="O12" i="1" s="1"/>
  <c r="B12" i="1"/>
  <c r="AB11" i="1"/>
  <c r="AA11" i="1" s="1"/>
  <c r="S11" i="1"/>
  <c r="Y11" i="1" s="1"/>
  <c r="R11" i="1"/>
  <c r="R12" i="1" s="1"/>
  <c r="M11" i="1"/>
  <c r="O11" i="1" s="1"/>
  <c r="B11" i="1"/>
  <c r="H9" i="1"/>
  <c r="H8" i="1"/>
  <c r="Z3" i="1"/>
  <c r="Y3" i="1"/>
  <c r="G18" i="1"/>
  <c r="I34" i="1"/>
  <c r="G22" i="1"/>
  <c r="I15" i="1"/>
  <c r="G27" i="1"/>
  <c r="G13" i="1"/>
  <c r="E4" i="1"/>
  <c r="I36" i="1"/>
  <c r="I18" i="1"/>
  <c r="G16" i="1"/>
  <c r="I17" i="1"/>
  <c r="I35" i="1"/>
  <c r="I29" i="1"/>
  <c r="I12" i="1"/>
  <c r="I11" i="1"/>
  <c r="G28" i="1"/>
  <c r="G15" i="1"/>
  <c r="G32" i="1"/>
  <c r="G30" i="1"/>
  <c r="I13" i="1"/>
  <c r="G31" i="1"/>
  <c r="I26" i="1"/>
  <c r="G34" i="1"/>
  <c r="G29" i="1"/>
  <c r="I30" i="1"/>
  <c r="I25" i="1"/>
  <c r="G33" i="1"/>
  <c r="I28" i="1"/>
  <c r="G20" i="1"/>
  <c r="I22" i="1"/>
  <c r="G11" i="1"/>
  <c r="G25" i="1"/>
  <c r="I21" i="1"/>
  <c r="I16" i="1"/>
  <c r="G14" i="1"/>
  <c r="I32" i="1"/>
  <c r="G21" i="1"/>
  <c r="G24" i="1"/>
  <c r="G19" i="1"/>
  <c r="I31" i="1"/>
  <c r="G23" i="1"/>
  <c r="G12" i="1"/>
  <c r="G26" i="1"/>
  <c r="I24" i="1"/>
  <c r="G36" i="1"/>
  <c r="I14" i="1"/>
  <c r="I23" i="1"/>
  <c r="G35" i="1"/>
  <c r="I27" i="1"/>
  <c r="G17" i="1"/>
  <c r="I33" i="1"/>
  <c r="I20" i="1"/>
  <c r="I19" i="1"/>
  <c r="T12" i="1" l="1"/>
  <c r="AA13" i="1"/>
  <c r="I8" i="1"/>
  <c r="V11" i="1"/>
  <c r="W11" i="1"/>
  <c r="AA12" i="1"/>
  <c r="AA20" i="1"/>
  <c r="AA28" i="1"/>
  <c r="AA36" i="1"/>
  <c r="Z11" i="1"/>
  <c r="R14" i="1"/>
  <c r="AA14" i="1" s="1"/>
  <c r="R22" i="1"/>
  <c r="AA22" i="1" s="1"/>
  <c r="R30" i="1"/>
  <c r="AA30" i="1" s="1"/>
  <c r="T11" i="1"/>
  <c r="X11" i="1"/>
  <c r="U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8188DAB5-590C-424A-AD5E-2584546E3441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061493DD-326F-475C-A6D4-4437417674E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1" authorId="0" shapeId="0" xr:uid="{F6C85A5E-832D-4D8E-BF44-4CBF8DFF2A2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1" authorId="0" shapeId="0" xr:uid="{CFF272D4-FDAB-41A2-93D3-A1A5A698DF4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1" authorId="0" shapeId="0" xr:uid="{D88D4E10-4B78-450C-A473-B02AF48459C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2" authorId="0" shapeId="0" xr:uid="{ED3D97E0-8059-40B2-A73D-0C0BDDAB165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2" authorId="0" shapeId="0" xr:uid="{5C681E37-D0E5-456D-BAD4-FD122FA82892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3" authorId="0" shapeId="0" xr:uid="{6E7EFA7F-91F2-4C25-8F61-04D04B5B8C8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3" authorId="0" shapeId="0" xr:uid="{6E1673A9-E124-44D1-B9F3-8783DD57D2C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3" authorId="0" shapeId="0" xr:uid="{BD800524-5814-45D2-9D4F-D2567FDDC84F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3" authorId="0" shapeId="0" xr:uid="{06311593-E68B-4DAD-BCBF-AC03BB37C5E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4" authorId="0" shapeId="0" xr:uid="{1938C3F8-7BCA-43DD-B049-63809EE9597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4" authorId="0" shapeId="0" xr:uid="{222983CB-E46A-4C5A-BFD3-4422D06E125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5" authorId="0" shapeId="0" xr:uid="{2ACFC70A-7AE9-4C3C-B2F6-89FBF82956E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5" authorId="0" shapeId="0" xr:uid="{C2BD3565-9354-4DC0-BA01-B39E7FEFD57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1F72F04F-94E3-4D05-92EF-1983E581D1AF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5" authorId="0" shapeId="0" xr:uid="{41DD6482-0F08-4597-A9B5-DEE5A67A642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6" authorId="0" shapeId="0" xr:uid="{AE19229D-37EF-4783-91E9-771AE0301D62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6" authorId="0" shapeId="0" xr:uid="{12AF31ED-BBA8-4599-B80A-E0408039162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7" authorId="0" shapeId="0" xr:uid="{702AC3F8-D9D2-4333-9C9A-A4842FF298A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7" authorId="0" shapeId="0" xr:uid="{7F7DB350-D3AE-4FBF-8A53-8F2F1712F26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276490B8-7786-4BD7-83BE-9386B222CF3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7" authorId="0" shapeId="0" xr:uid="{39B3BD00-28C0-4AA7-B1D9-F98450E2133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8" authorId="0" shapeId="0" xr:uid="{158FCC91-22D0-4024-B966-B349AD527AA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8" authorId="0" shapeId="0" xr:uid="{5B397ECF-9A27-4E2F-9950-8FED48DE7E25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9" authorId="0" shapeId="0" xr:uid="{A5D26EAA-CDED-45B1-ABD1-C3D9EEBD4B9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9" authorId="0" shapeId="0" xr:uid="{29AC7091-3327-4462-B820-CF719648731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C2A41687-190E-4852-93FC-B3BF183C086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9" authorId="0" shapeId="0" xr:uid="{839521BA-C4FC-45CF-B604-E38DFAEE3978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0" authorId="0" shapeId="0" xr:uid="{30CCC663-6314-4D93-9355-5B6877375022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0" authorId="0" shapeId="0" xr:uid="{70F31190-AB90-472E-AFEA-16179A8F3F8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1" authorId="0" shapeId="0" xr:uid="{811BE9B8-DF41-459B-9C4C-2514FE8134A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1" authorId="0" shapeId="0" xr:uid="{9CC6D95F-195A-48C9-8C15-C0498449F68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1" authorId="0" shapeId="0" xr:uid="{CA2E3394-27BF-4DD9-9E43-2D22F5EDC4E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1" authorId="0" shapeId="0" xr:uid="{19142DCF-4722-4096-B06D-F0292635A5F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2" authorId="0" shapeId="0" xr:uid="{16CAAAAC-B722-48FC-A3D3-3E4D4EC10A4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2" authorId="0" shapeId="0" xr:uid="{3A9974AC-5C71-43FE-9C56-A3DDE717B82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3" authorId="0" shapeId="0" xr:uid="{5B4479D3-9FA4-46C7-9149-2E0F40A77D8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3" authorId="0" shapeId="0" xr:uid="{49B6CF0F-D79A-4278-AE25-5D86FD493B0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83ECD59F-2ED0-47A3-B282-E61D7302B282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3" authorId="0" shapeId="0" xr:uid="{728AA358-9E72-445E-9A16-42A138AB2BF2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4" authorId="0" shapeId="0" xr:uid="{FA0C74D0-A88E-4EAB-A063-488AF13F1EC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4" authorId="0" shapeId="0" xr:uid="{679560A3-611A-47A0-A7C4-AC0DAE5FEBA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5" authorId="0" shapeId="0" xr:uid="{0F286FCC-1BE0-4254-BDAD-23DBB9E0DBD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5" authorId="0" shapeId="0" xr:uid="{79464110-D23C-49AB-9AA6-4768507A3EC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E46974A9-5645-4D3B-82D0-0DFB87E858CC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5" authorId="0" shapeId="0" xr:uid="{2E510502-537B-4D02-84F5-EF2EFE7B9F1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6" authorId="0" shapeId="0" xr:uid="{FFE95ADA-3441-41D9-9A4C-31B0A52F62DD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6" authorId="0" shapeId="0" xr:uid="{183BF080-1D89-4708-96D6-3DADF06A03E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7" authorId="0" shapeId="0" xr:uid="{C230146B-F530-4DCD-9046-4E4AB184C9D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7" authorId="0" shapeId="0" xr:uid="{35DD8C5C-CE5D-468A-8D08-7A981F73075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15C37599-4E92-49F8-9511-26F00A71223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7" authorId="0" shapeId="0" xr:uid="{744F232D-5DAF-441A-B173-54B409A6326D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8" authorId="0" shapeId="0" xr:uid="{43298C1D-BE13-4B03-866B-3B40D2B4A36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8" authorId="0" shapeId="0" xr:uid="{C7D739A6-2F3E-4E75-9A1D-2B6CCCAC057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9" authorId="0" shapeId="0" xr:uid="{087B9506-C54F-4CBC-B847-9817C6CC331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9" authorId="0" shapeId="0" xr:uid="{D85D3836-0691-4E9E-91B7-6F53BA526A1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9" authorId="0" shapeId="0" xr:uid="{6729B945-0360-44BF-9967-02129F2CD98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9" authorId="0" shapeId="0" xr:uid="{C89D4CE2-3BC9-435A-84C5-3B915E28018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0" authorId="0" shapeId="0" xr:uid="{1D1B4BA8-EA77-44B7-A3EE-EF9395D9011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0" authorId="0" shapeId="0" xr:uid="{D4906C9C-057D-457E-97D3-DEE55532DFA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31" authorId="0" shapeId="0" xr:uid="{48978F2A-19AB-4509-932D-00F07819DBD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1" authorId="0" shapeId="0" xr:uid="{B8732632-E349-43B3-9F2F-739F541CEC5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1" authorId="0" shapeId="0" xr:uid="{E6D5B664-3F33-40B8-8288-CC5CC39079E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1" authorId="0" shapeId="0" xr:uid="{52D9492B-03D7-47D2-BB8F-E3383D19AF9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2" authorId="0" shapeId="0" xr:uid="{CF68996E-801D-4468-BFAF-8121E6CCB0D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2" authorId="0" shapeId="0" xr:uid="{3A89D22B-362F-4188-A652-FE3B2626B1A5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33" authorId="0" shapeId="0" xr:uid="{D31645D2-09E9-4A2C-A03E-89DAE50CFEC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3" authorId="0" shapeId="0" xr:uid="{F4D0B537-AB6D-4E55-94A0-A72F2024558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3" authorId="0" shapeId="0" xr:uid="{C9FC1592-3776-4A92-8E01-9537AF30B44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3" authorId="0" shapeId="0" xr:uid="{D5672929-57DB-4220-B2C3-8F7D0CC8E87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4" authorId="0" shapeId="0" xr:uid="{5E1B7503-644C-4190-AB94-6D9057DA96BD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4" authorId="0" shapeId="0" xr:uid="{364EEA8C-409D-4EBE-8CC1-0BBE75ED76B3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35" authorId="0" shapeId="0" xr:uid="{698F3476-BED1-4275-93B5-FC6E6E87255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5" authorId="0" shapeId="0" xr:uid="{7F2330D8-40C8-4944-8CC9-E32E9C662A2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5" authorId="0" shapeId="0" xr:uid="{5C4E6D3B-9C9F-4DAF-B53E-CAD919276474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5" authorId="0" shapeId="0" xr:uid="{82F02BEE-3E9A-45FC-BBDB-C4809606CB6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6" authorId="0" shapeId="0" xr:uid="{E2C9F099-959F-4800-9B7B-268391B8D35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6" authorId="0" shapeId="0" xr:uid="{B494C061-0BB3-4B4F-8DED-4C61ED45443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</commentList>
</comments>
</file>

<file path=xl/sharedStrings.xml><?xml version="1.0" encoding="utf-8"?>
<sst xmlns="http://schemas.openxmlformats.org/spreadsheetml/2006/main" count="48" uniqueCount="47">
  <si>
    <t>＜大和市ミックスダブルス大会＞</t>
    <rPh sb="1" eb="4">
      <t>ヤマトシ</t>
    </rPh>
    <phoneticPr fontId="5"/>
  </si>
  <si>
    <t>学生</t>
    <rPh sb="0" eb="2">
      <t>ガクセイ</t>
    </rPh>
    <phoneticPr fontId="8"/>
  </si>
  <si>
    <t>協会登録者</t>
    <rPh sb="0" eb="2">
      <t>キョウカイ</t>
    </rPh>
    <rPh sb="2" eb="4">
      <t>トウロク</t>
    </rPh>
    <rPh sb="4" eb="5">
      <t>シャ</t>
    </rPh>
    <phoneticPr fontId="8"/>
  </si>
  <si>
    <t>親子</t>
    <rPh sb="0" eb="2">
      <t>オヤコ</t>
    </rPh>
    <phoneticPr fontId="8"/>
  </si>
  <si>
    <t>その他</t>
    <rPh sb="2" eb="3">
      <t>タ</t>
    </rPh>
    <phoneticPr fontId="8"/>
  </si>
  <si>
    <t>苗字と名前の間に全角文字で「空白」を入力してください</t>
    <phoneticPr fontId="5"/>
  </si>
  <si>
    <t>ｼﾆｱ1</t>
    <phoneticPr fontId="8"/>
  </si>
  <si>
    <t>ｼﾆｱ2</t>
  </si>
  <si>
    <t>申込年月日</t>
    <rPh sb="0" eb="2">
      <t>モウシコミ</t>
    </rPh>
    <phoneticPr fontId="8"/>
  </si>
  <si>
    <t>男</t>
    <rPh sb="0" eb="1">
      <t>オトコ</t>
    </rPh>
    <phoneticPr fontId="8"/>
  </si>
  <si>
    <t>子供の学年を入力してください！</t>
    <phoneticPr fontId="5"/>
  </si>
  <si>
    <t>申込責任者</t>
    <rPh sb="0" eb="2">
      <t>モウシコミ</t>
    </rPh>
    <rPh sb="2" eb="5">
      <t>セキニンシャ</t>
    </rPh>
    <phoneticPr fontId="5"/>
  </si>
  <si>
    <t>女</t>
    <rPh sb="0" eb="1">
      <t>オンナ</t>
    </rPh>
    <phoneticPr fontId="8"/>
  </si>
  <si>
    <t>責任者ﾌﾘｶﾞﾅ</t>
    <rPh sb="0" eb="3">
      <t>セキニンシャ</t>
    </rPh>
    <phoneticPr fontId="5"/>
  </si>
  <si>
    <t>所属</t>
    <rPh sb="0" eb="2">
      <t>ショゾク</t>
    </rPh>
    <phoneticPr fontId="5"/>
  </si>
  <si>
    <t>混合D</t>
    <rPh sb="0" eb="2">
      <t>コンゴウ</t>
    </rPh>
    <phoneticPr fontId="8"/>
  </si>
  <si>
    <t>1部</t>
    <rPh sb="1" eb="2">
      <t>ブ</t>
    </rPh>
    <phoneticPr fontId="8"/>
  </si>
  <si>
    <t>2部</t>
    <rPh sb="1" eb="2">
      <t>ブ</t>
    </rPh>
    <phoneticPr fontId="8"/>
  </si>
  <si>
    <t>3部</t>
    <rPh sb="1" eb="2">
      <t>ブ</t>
    </rPh>
    <phoneticPr fontId="8"/>
  </si>
  <si>
    <t>ｼﾆｱ2</t>
    <phoneticPr fontId="8"/>
  </si>
  <si>
    <t>メールアドレス</t>
    <phoneticPr fontId="5"/>
  </si>
  <si>
    <t>親子D</t>
    <rPh sb="0" eb="2">
      <t>オヤコ</t>
    </rPh>
    <phoneticPr fontId="8"/>
  </si>
  <si>
    <t>小学生</t>
    <rPh sb="0" eb="3">
      <t>ショウガクセイ</t>
    </rPh>
    <phoneticPr fontId="8"/>
  </si>
  <si>
    <t>中学生</t>
    <rPh sb="0" eb="3">
      <t>チュウガクセイ</t>
    </rPh>
    <phoneticPr fontId="8"/>
  </si>
  <si>
    <t>電話番号</t>
    <rPh sb="0" eb="2">
      <t>デンワ</t>
    </rPh>
    <rPh sb="2" eb="4">
      <t>バンゴウ</t>
    </rPh>
    <phoneticPr fontId="5"/>
  </si>
  <si>
    <t>領収書</t>
    <rPh sb="0" eb="3">
      <t>リョウシュウショ</t>
    </rPh>
    <phoneticPr fontId="5"/>
  </si>
  <si>
    <t>不要</t>
  </si>
  <si>
    <r>
      <rPr>
        <sz val="11"/>
        <color indexed="8"/>
        <rFont val="メイリオ"/>
        <family val="3"/>
        <charset val="128"/>
      </rPr>
      <t>種目</t>
    </r>
    <r>
      <rPr>
        <sz val="8"/>
        <color indexed="8"/>
        <rFont val="メイリオ"/>
        <family val="3"/>
        <charset val="128"/>
      </rPr>
      <t xml:space="preserve">
D：ダブルス</t>
    </r>
    <rPh sb="0" eb="2">
      <t>シュモク</t>
    </rPh>
    <phoneticPr fontId="8"/>
  </si>
  <si>
    <t>ランク</t>
    <phoneticPr fontId="8"/>
  </si>
  <si>
    <t>氏　名</t>
    <rPh sb="0" eb="1">
      <t>シ</t>
    </rPh>
    <rPh sb="2" eb="3">
      <t>メイ</t>
    </rPh>
    <phoneticPr fontId="5"/>
  </si>
  <si>
    <t>シメイ　フリガナ</t>
    <phoneticPr fontId="8"/>
  </si>
  <si>
    <t>所　属</t>
    <rPh sb="0" eb="1">
      <t>ショ</t>
    </rPh>
    <rPh sb="2" eb="3">
      <t>ゾク</t>
    </rPh>
    <phoneticPr fontId="5"/>
  </si>
  <si>
    <t>ショゾク　フリガナ</t>
    <phoneticPr fontId="8"/>
  </si>
  <si>
    <t>高校生</t>
    <rPh sb="0" eb="3">
      <t>コウコウセイ</t>
    </rPh>
    <phoneticPr fontId="5"/>
  </si>
  <si>
    <t>協会
登録
者</t>
    <rPh sb="0" eb="2">
      <t>キョウカイ</t>
    </rPh>
    <rPh sb="3" eb="5">
      <t>トウロク</t>
    </rPh>
    <rPh sb="6" eb="7">
      <t>モノ</t>
    </rPh>
    <phoneticPr fontId="5"/>
  </si>
  <si>
    <t>ｼﾆｱ</t>
    <phoneticPr fontId="8"/>
  </si>
  <si>
    <t>区分</t>
    <rPh sb="0" eb="2">
      <t>クブン</t>
    </rPh>
    <phoneticPr fontId="8"/>
  </si>
  <si>
    <t>学年</t>
    <rPh sb="0" eb="2">
      <t>ガクネン</t>
    </rPh>
    <phoneticPr fontId="8"/>
  </si>
  <si>
    <t>参加料</t>
    <rPh sb="0" eb="3">
      <t>サンカリョウ</t>
    </rPh>
    <phoneticPr fontId="5"/>
  </si>
  <si>
    <t>例</t>
    <rPh sb="0" eb="1">
      <t>レイ</t>
    </rPh>
    <phoneticPr fontId="8"/>
  </si>
  <si>
    <t>男子D</t>
    <rPh sb="0" eb="2">
      <t>ダンシ</t>
    </rPh>
    <phoneticPr fontId="8"/>
  </si>
  <si>
    <t>ｼﾆｱ1</t>
  </si>
  <si>
    <t>大和　太郎</t>
    <rPh sb="0" eb="2">
      <t>ヤマト</t>
    </rPh>
    <rPh sb="3" eb="5">
      <t>タロウ</t>
    </rPh>
    <phoneticPr fontId="8"/>
  </si>
  <si>
    <t>大和会</t>
    <rPh sb="0" eb="2">
      <t>ヤマト</t>
    </rPh>
    <rPh sb="2" eb="3">
      <t>カイ</t>
    </rPh>
    <phoneticPr fontId="8"/>
  </si>
  <si>
    <t>〇</t>
  </si>
  <si>
    <t>大和　次郎</t>
    <rPh sb="0" eb="2">
      <t>ヤマト</t>
    </rPh>
    <rPh sb="3" eb="5">
      <t>ジロウ</t>
    </rPh>
    <phoneticPr fontId="8"/>
  </si>
  <si>
    <t>YAMATO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</si>
</sst>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参加組数　&quot;General&quot;組&quot;"/>
    <numFmt numFmtId="177" formatCode="&quot;合計金額　&quot;#,##0&quot;円&quot;"/>
    <numFmt numFmtId="178" formatCode="&quot;参加人数　&quot;General&quot;人&quot;"/>
    <numFmt numFmtId="179" formatCode="#,##0_ "/>
    <numFmt numFmtId="180" formatCode="#"/>
  </numFmts>
  <fonts count="23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Meiryo UI"/>
      <family val="2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6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7" fillId="0" borderId="1" xfId="1" applyFont="1" applyBorder="1" applyAlignment="1">
      <alignment horizontal="center" shrinkToFit="1"/>
    </xf>
    <xf numFmtId="0" fontId="10" fillId="0" borderId="0" xfId="1" applyFont="1" applyAlignment="1">
      <alignment shrinkToFit="1"/>
    </xf>
    <xf numFmtId="0" fontId="2" fillId="0" borderId="0" xfId="1" applyFont="1" applyAlignment="1">
      <alignment shrinkToFit="1"/>
    </xf>
    <xf numFmtId="0" fontId="11" fillId="2" borderId="0" xfId="1" applyFont="1" applyFill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12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6" fillId="3" borderId="0" xfId="1" applyFont="1" applyFill="1" applyAlignment="1">
      <alignment horizontal="center" shrinkToFit="1"/>
    </xf>
    <xf numFmtId="0" fontId="12" fillId="2" borderId="0" xfId="1" applyFont="1" applyFill="1" applyAlignment="1">
      <alignment vertical="center" shrinkToFit="1"/>
    </xf>
    <xf numFmtId="0" fontId="9" fillId="0" borderId="1" xfId="1" applyFont="1" applyBorder="1" applyAlignment="1">
      <alignment vertical="top" wrapText="1"/>
    </xf>
    <xf numFmtId="0" fontId="2" fillId="0" borderId="1" xfId="1" applyFont="1" applyBorder="1" applyAlignment="1">
      <alignment shrinkToFit="1"/>
    </xf>
    <xf numFmtId="0" fontId="11" fillId="2" borderId="18" xfId="1" applyFont="1" applyFill="1" applyBorder="1" applyAlignment="1">
      <alignment vertical="center" shrinkToFit="1"/>
    </xf>
    <xf numFmtId="0" fontId="2" fillId="0" borderId="1" xfId="1" applyFont="1" applyBorder="1"/>
    <xf numFmtId="0" fontId="2" fillId="2" borderId="21" xfId="1" applyFont="1" applyFill="1" applyBorder="1" applyAlignment="1">
      <alignment vertical="center" shrinkToFit="1"/>
    </xf>
    <xf numFmtId="0" fontId="11" fillId="2" borderId="24" xfId="1" applyFont="1" applyFill="1" applyBorder="1" applyAlignment="1">
      <alignment vertical="center" shrinkToFit="1"/>
    </xf>
    <xf numFmtId="0" fontId="11" fillId="2" borderId="0" xfId="1" applyFont="1" applyFill="1" applyAlignment="1">
      <alignment shrinkToFit="1"/>
    </xf>
    <xf numFmtId="176" fontId="15" fillId="2" borderId="0" xfId="1" applyNumberFormat="1" applyFont="1" applyFill="1" applyAlignment="1">
      <alignment horizontal="right" shrinkToFit="1"/>
    </xf>
    <xf numFmtId="178" fontId="15" fillId="2" borderId="0" xfId="1" applyNumberFormat="1" applyFont="1" applyFill="1" applyAlignment="1">
      <alignment horizontal="right" shrinkToFit="1"/>
    </xf>
    <xf numFmtId="0" fontId="2" fillId="2" borderId="0" xfId="1" applyFont="1" applyFill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17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vertical="center" textRotation="255" shrinkToFit="1"/>
    </xf>
    <xf numFmtId="0" fontId="2" fillId="2" borderId="32" xfId="1" applyFont="1" applyFill="1" applyBorder="1" applyAlignment="1">
      <alignment horizontal="center" vertical="center" wrapText="1" shrinkToFit="1"/>
    </xf>
    <xf numFmtId="0" fontId="2" fillId="2" borderId="33" xfId="1" applyFont="1" applyFill="1" applyBorder="1" applyAlignment="1">
      <alignment horizontal="center" vertical="center" wrapText="1" shrinkToFit="1"/>
    </xf>
    <xf numFmtId="0" fontId="2" fillId="2" borderId="35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0" fontId="10" fillId="0" borderId="0" xfId="1" applyFont="1" applyAlignment="1">
      <alignment horizontal="center" vertical="center" shrinkToFit="1"/>
    </xf>
    <xf numFmtId="0" fontId="12" fillId="4" borderId="36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4" xfId="1" applyFont="1" applyFill="1" applyBorder="1" applyAlignment="1">
      <alignment horizontal="center" vertical="center" shrinkToFit="1"/>
    </xf>
    <xf numFmtId="0" fontId="12" fillId="4" borderId="39" xfId="1" applyFont="1" applyFill="1" applyBorder="1" applyAlignment="1">
      <alignment horizontal="center" vertical="center" shrinkToFit="1"/>
    </xf>
    <xf numFmtId="0" fontId="2" fillId="4" borderId="40" xfId="1" applyFont="1" applyFill="1" applyBorder="1" applyAlignment="1">
      <alignment horizontal="center" vertical="center" shrinkToFit="1"/>
    </xf>
    <xf numFmtId="179" fontId="2" fillId="4" borderId="41" xfId="1" applyNumberFormat="1" applyFont="1" applyFill="1" applyBorder="1" applyAlignment="1">
      <alignment horizontal="center" vertical="center" shrinkToFit="1"/>
    </xf>
    <xf numFmtId="179" fontId="2" fillId="2" borderId="21" xfId="1" applyNumberFormat="1" applyFont="1" applyFill="1" applyBorder="1" applyAlignment="1">
      <alignment horizontal="center" vertical="center" shrinkToFit="1"/>
    </xf>
    <xf numFmtId="0" fontId="19" fillId="0" borderId="0" xfId="1" applyFont="1" applyAlignment="1">
      <alignment horizontal="center" shrinkToFit="1"/>
    </xf>
    <xf numFmtId="180" fontId="12" fillId="0" borderId="1" xfId="1" applyNumberFormat="1" applyFont="1" applyBorder="1" applyAlignment="1">
      <alignment shrinkToFit="1"/>
    </xf>
    <xf numFmtId="0" fontId="20" fillId="0" borderId="0" xfId="1" applyFont="1" applyAlignment="1">
      <alignment horizontal="left" vertical="center" shrinkToFit="1"/>
    </xf>
    <xf numFmtId="0" fontId="12" fillId="4" borderId="42" xfId="1" applyFont="1" applyFill="1" applyBorder="1" applyAlignment="1">
      <alignment horizontal="center" vertical="center" shrinkToFit="1"/>
    </xf>
    <xf numFmtId="0" fontId="2" fillId="4" borderId="45" xfId="1" applyFont="1" applyFill="1" applyBorder="1" applyAlignment="1">
      <alignment horizontal="center" vertical="center" shrinkToFit="1"/>
    </xf>
    <xf numFmtId="0" fontId="12" fillId="4" borderId="46" xfId="1" applyFont="1" applyFill="1" applyBorder="1" applyAlignment="1">
      <alignment horizontal="center" vertical="center" shrinkToFit="1"/>
    </xf>
    <xf numFmtId="0" fontId="2" fillId="4" borderId="27" xfId="1" applyFont="1" applyFill="1" applyBorder="1" applyAlignment="1">
      <alignment horizontal="center" vertical="center" shrinkToFit="1"/>
    </xf>
    <xf numFmtId="0" fontId="2" fillId="4" borderId="47" xfId="1" applyFont="1" applyFill="1" applyBorder="1" applyAlignment="1">
      <alignment horizontal="center" vertical="center" shrinkToFit="1"/>
    </xf>
    <xf numFmtId="0" fontId="2" fillId="4" borderId="20" xfId="1" applyFont="1" applyFill="1" applyBorder="1" applyAlignment="1">
      <alignment horizontal="center" vertical="center" shrinkToFit="1"/>
    </xf>
    <xf numFmtId="179" fontId="2" fillId="4" borderId="48" xfId="1" applyNumberFormat="1" applyFont="1" applyFill="1" applyBorder="1" applyAlignment="1">
      <alignment horizontal="center" vertical="center" shrinkToFit="1"/>
    </xf>
    <xf numFmtId="180" fontId="2" fillId="0" borderId="0" xfId="1" applyNumberFormat="1" applyFont="1" applyAlignment="1">
      <alignment shrinkToFit="1"/>
    </xf>
    <xf numFmtId="0" fontId="12" fillId="2" borderId="36" xfId="1" applyFont="1" applyFill="1" applyBorder="1" applyAlignment="1">
      <alignment horizontal="center" vertical="center" shrinkToFit="1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" xfId="1" applyFont="1" applyFill="1" applyBorder="1" applyAlignment="1" applyProtection="1">
      <alignment horizontal="center" vertical="center" shrinkToFit="1"/>
      <protection locked="0"/>
    </xf>
    <xf numFmtId="0" fontId="12" fillId="2" borderId="39" xfId="1" applyFont="1" applyFill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>
      <alignment horizontal="center" vertical="center" shrinkToFit="1"/>
    </xf>
    <xf numFmtId="179" fontId="2" fillId="2" borderId="41" xfId="1" applyNumberFormat="1" applyFont="1" applyFill="1" applyBorder="1" applyAlignment="1">
      <alignment horizontal="center" vertical="center" shrinkToFit="1"/>
    </xf>
    <xf numFmtId="0" fontId="12" fillId="2" borderId="42" xfId="1" applyFont="1" applyFill="1" applyBorder="1" applyAlignment="1">
      <alignment horizontal="center" vertical="center" shrinkToFit="1"/>
    </xf>
    <xf numFmtId="0" fontId="2" fillId="2" borderId="45" xfId="1" applyFont="1" applyFill="1" applyBorder="1" applyAlignment="1" applyProtection="1">
      <alignment horizontal="center" vertical="center" shrinkToFit="1"/>
      <protection locked="0"/>
    </xf>
    <xf numFmtId="0" fontId="12" fillId="2" borderId="46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 applyProtection="1">
      <alignment horizontal="center" vertical="center" shrinkToFit="1"/>
      <protection locked="0"/>
    </xf>
    <xf numFmtId="179" fontId="2" fillId="2" borderId="48" xfId="1" applyNumberFormat="1" applyFont="1" applyFill="1" applyBorder="1" applyAlignment="1">
      <alignment horizontal="center" vertical="center" shrinkToFit="1"/>
    </xf>
    <xf numFmtId="0" fontId="2" fillId="2" borderId="49" xfId="1" applyFont="1" applyFill="1" applyBorder="1" applyAlignment="1" applyProtection="1">
      <alignment horizontal="center" vertical="center" shrinkToFit="1"/>
      <protection locked="0"/>
    </xf>
    <xf numFmtId="179" fontId="2" fillId="2" borderId="50" xfId="1" applyNumberFormat="1" applyFont="1" applyFill="1" applyBorder="1" applyAlignment="1">
      <alignment horizontal="center" vertical="center" shrinkToFit="1"/>
    </xf>
    <xf numFmtId="0" fontId="2" fillId="2" borderId="0" xfId="1" applyFont="1" applyFill="1"/>
    <xf numFmtId="0" fontId="12" fillId="0" borderId="0" xfId="1" applyFont="1" applyAlignment="1">
      <alignment shrinkToFit="1"/>
    </xf>
    <xf numFmtId="0" fontId="2" fillId="2" borderId="37" xfId="1" applyFont="1" applyFill="1" applyBorder="1" applyAlignment="1">
      <alignment horizontal="center" vertical="center" shrinkToFit="1"/>
    </xf>
    <xf numFmtId="0" fontId="2" fillId="2" borderId="43" xfId="1" applyFont="1" applyFill="1" applyBorder="1" applyAlignment="1">
      <alignment horizontal="center" vertical="center" shrinkToFit="1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4" xfId="1" applyFont="1" applyFill="1" applyBorder="1" applyAlignment="1" applyProtection="1">
      <alignment horizontal="center" vertical="center" shrinkToFit="1"/>
      <protection locked="0"/>
    </xf>
    <xf numFmtId="177" fontId="16" fillId="2" borderId="0" xfId="1" applyNumberFormat="1" applyFont="1" applyFill="1" applyAlignment="1">
      <alignment horizontal="right" vertical="center" shrinkToFit="1"/>
    </xf>
    <xf numFmtId="177" fontId="16" fillId="2" borderId="29" xfId="1" applyNumberFormat="1" applyFont="1" applyFill="1" applyBorder="1" applyAlignment="1">
      <alignment horizontal="right" vertical="center" shrinkToFit="1"/>
    </xf>
    <xf numFmtId="0" fontId="2" fillId="4" borderId="37" xfId="1" applyFont="1" applyFill="1" applyBorder="1" applyAlignment="1">
      <alignment horizontal="center" vertical="center" shrinkToFit="1"/>
    </xf>
    <xf numFmtId="0" fontId="2" fillId="4" borderId="43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44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14" fillId="2" borderId="20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4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25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7" fillId="2" borderId="28" xfId="1" applyFont="1" applyFill="1" applyBorder="1" applyAlignment="1" applyProtection="1">
      <alignment horizontal="center" vertical="center" shrinkToFit="1"/>
      <protection locked="0"/>
    </xf>
    <xf numFmtId="0" fontId="7" fillId="2" borderId="7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 applyProtection="1">
      <alignment horizontal="center" vertical="center" shrinkToFit="1"/>
      <protection locked="0"/>
    </xf>
    <xf numFmtId="0" fontId="7" fillId="2" borderId="9" xfId="1" applyFont="1" applyFill="1" applyBorder="1" applyAlignment="1" applyProtection="1">
      <alignment horizontal="center" vertical="center" shrinkToFit="1"/>
      <protection locked="0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 applyProtection="1">
      <alignment horizontal="center" vertical="center" shrinkToFit="1"/>
      <protection locked="0"/>
    </xf>
    <xf numFmtId="0" fontId="11" fillId="2" borderId="13" xfId="1" applyFont="1" applyFill="1" applyBorder="1" applyAlignment="1" applyProtection="1">
      <alignment horizontal="center" vertical="center" shrinkToFit="1"/>
      <protection locked="0"/>
    </xf>
    <xf numFmtId="0" fontId="7" fillId="2" borderId="15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 applyProtection="1">
      <alignment horizontal="center" vertical="center" shrinkToFit="1"/>
      <protection locked="0"/>
    </xf>
    <xf numFmtId="0" fontId="11" fillId="2" borderId="17" xfId="1" applyFont="1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9" fillId="0" borderId="1" xfId="1" applyFont="1" applyBorder="1" applyAlignment="1">
      <alignment horizontal="left" vertical="top" wrapTex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14" fontId="7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7" fillId="2" borderId="5" xfId="1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7EA3BEA6-343D-46FD-BB75-0181B3BE1318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439271</xdr:colOff>
      <xdr:row>0</xdr:row>
      <xdr:rowOff>63499</xdr:rowOff>
    </xdr:from>
    <xdr:ext cx="4105835" cy="17294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414102-1AF3-47B0-8178-06882CF14CFE}"/>
            </a:ext>
          </a:extLst>
        </xdr:cNvPr>
        <xdr:cNvSpPr txBox="1"/>
      </xdr:nvSpPr>
      <xdr:spPr>
        <a:xfrm>
          <a:off x="4302611" y="63499"/>
          <a:ext cx="4105835" cy="17294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＊中高生・大和市バドミントン協会登録者は該当欄で○を選択してください</a:t>
          </a:r>
          <a:b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（大和バド協会の登録は、</a:t>
          </a:r>
          <a:r>
            <a:rPr kumimoji="1" lang="ja-JP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大和バド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協会登録チームへの登録が必要です。）</a:t>
          </a:r>
          <a:b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＊苗字と名前の間には、必ず</a:t>
          </a:r>
          <a:r>
            <a:rPr kumimoji="1" lang="ja-JP" altLang="en-US" sz="9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全角の「空白」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を入力してください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＊ｼﾆｱの部に申込みの場合は。シニアの欄に</a:t>
          </a:r>
          <a:r>
            <a:rPr kumimoji="1" lang="ja-JP" altLang="en-US" sz="9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大会当日年齢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を記入して下さい。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600">
            <a:solidFill>
              <a:schemeClr val="dk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＊フリガナが、間違っている又は表示されない場合は手入力してください。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9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＊参加費は、代表者がまとめてお支払い下さい。 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872B-8FD9-4B3A-8132-ED9DC2B12D08}">
  <sheetPr>
    <pageSetUpPr fitToPage="1"/>
  </sheetPr>
  <dimension ref="A1:AB37"/>
  <sheetViews>
    <sheetView showGridLines="0" showRowColHeaders="0" tabSelected="1" workbookViewId="0">
      <selection activeCell="E2" sqref="E2:F2"/>
    </sheetView>
  </sheetViews>
  <sheetFormatPr defaultColWidth="10.36328125" defaultRowHeight="17.399999999999999" x14ac:dyDescent="0.5"/>
  <cols>
    <col min="1" max="1" width="0.6328125" style="4" customWidth="1"/>
    <col min="2" max="2" width="2.6328125" style="4" hidden="1" customWidth="1"/>
    <col min="3" max="3" width="3.1796875" style="4" bestFit="1" customWidth="1"/>
    <col min="4" max="4" width="8.81640625" style="4" customWidth="1"/>
    <col min="5" max="5" width="5.90625" style="4" customWidth="1"/>
    <col min="6" max="6" width="15.26953125" style="4" customWidth="1"/>
    <col min="7" max="7" width="12.26953125" style="69" customWidth="1"/>
    <col min="8" max="8" width="18" style="4" customWidth="1"/>
    <col min="9" max="9" width="16.26953125" style="69" customWidth="1"/>
    <col min="10" max="10" width="3.1796875" style="4" customWidth="1"/>
    <col min="11" max="11" width="3.54296875" style="4" customWidth="1"/>
    <col min="12" max="12" width="3.08984375" style="4" bestFit="1" customWidth="1"/>
    <col min="13" max="14" width="2.7265625" style="33" customWidth="1"/>
    <col min="15" max="15" width="6.36328125" style="4" bestFit="1" customWidth="1"/>
    <col min="16" max="16" width="1.453125" style="4" customWidth="1"/>
    <col min="17" max="17" width="6.26953125" style="4" hidden="1" customWidth="1"/>
    <col min="18" max="18" width="3.36328125" style="4" hidden="1" customWidth="1"/>
    <col min="19" max="19" width="6.1796875" style="4" hidden="1" customWidth="1"/>
    <col min="20" max="20" width="10" style="4" hidden="1" customWidth="1"/>
    <col min="21" max="21" width="5.6328125" style="4" hidden="1" customWidth="1"/>
    <col min="22" max="22" width="6.54296875" style="4" hidden="1" customWidth="1"/>
    <col min="23" max="24" width="8.1796875" style="4" hidden="1" customWidth="1"/>
    <col min="25" max="26" width="9.6328125" style="4" hidden="1" customWidth="1"/>
    <col min="27" max="27" width="51.90625" style="3" customWidth="1"/>
    <col min="28" max="28" width="2.54296875" style="4" hidden="1" customWidth="1"/>
    <col min="29" max="16384" width="10.36328125" style="4"/>
  </cols>
  <sheetData>
    <row r="1" spans="1:28" ht="24" customHeight="1" thickBot="1" x14ac:dyDescent="0.55000000000000004">
      <c r="A1" s="1"/>
      <c r="B1" s="1"/>
      <c r="C1" s="102" t="s">
        <v>0</v>
      </c>
      <c r="D1" s="102"/>
      <c r="E1" s="102"/>
      <c r="F1" s="102"/>
      <c r="G1" s="102"/>
      <c r="H1" s="102"/>
      <c r="I1" s="102"/>
      <c r="J1" s="102"/>
      <c r="K1" s="102"/>
      <c r="L1" s="103"/>
      <c r="M1" s="103"/>
      <c r="N1" s="103"/>
      <c r="O1" s="103"/>
      <c r="P1" s="1"/>
      <c r="Q1" s="1"/>
      <c r="R1" s="2"/>
      <c r="S1" s="2" t="s">
        <v>1</v>
      </c>
      <c r="T1" s="2" t="s">
        <v>2</v>
      </c>
      <c r="U1" s="2" t="s">
        <v>3</v>
      </c>
      <c r="V1" s="2" t="s">
        <v>4</v>
      </c>
      <c r="W1" s="104" t="s">
        <v>5</v>
      </c>
      <c r="X1" s="104"/>
      <c r="Y1" s="2" t="s">
        <v>6</v>
      </c>
      <c r="Z1" s="2" t="s">
        <v>7</v>
      </c>
    </row>
    <row r="2" spans="1:28" ht="20.25" customHeight="1" x14ac:dyDescent="0.5">
      <c r="A2" s="1"/>
      <c r="B2" s="1"/>
      <c r="C2" s="105" t="s">
        <v>8</v>
      </c>
      <c r="D2" s="106"/>
      <c r="E2" s="107"/>
      <c r="F2" s="108"/>
      <c r="G2" s="5"/>
      <c r="H2" s="6"/>
      <c r="I2" s="7"/>
      <c r="J2" s="1"/>
      <c r="K2" s="1"/>
      <c r="L2" s="1"/>
      <c r="M2" s="8"/>
      <c r="N2" s="8"/>
      <c r="P2" s="1"/>
      <c r="Q2" s="1"/>
      <c r="R2" s="2" t="s">
        <v>9</v>
      </c>
      <c r="S2" s="2">
        <v>1000</v>
      </c>
      <c r="T2" s="2">
        <v>1500</v>
      </c>
      <c r="U2" s="2">
        <v>2000</v>
      </c>
      <c r="V2" s="2">
        <v>2000</v>
      </c>
      <c r="W2" s="104" t="s">
        <v>10</v>
      </c>
      <c r="X2" s="104"/>
      <c r="Y2" s="9">
        <v>55</v>
      </c>
      <c r="Z2" s="9">
        <v>65</v>
      </c>
    </row>
    <row r="3" spans="1:28" ht="20.25" customHeight="1" x14ac:dyDescent="0.5">
      <c r="A3" s="1"/>
      <c r="B3" s="1"/>
      <c r="C3" s="84" t="s">
        <v>11</v>
      </c>
      <c r="D3" s="92"/>
      <c r="E3" s="93"/>
      <c r="F3" s="94"/>
      <c r="G3" s="5"/>
      <c r="H3" s="6"/>
      <c r="I3" s="10"/>
      <c r="J3" s="6"/>
      <c r="K3" s="1"/>
      <c r="L3" s="1"/>
      <c r="M3" s="8"/>
      <c r="N3" s="8"/>
      <c r="O3" s="1"/>
      <c r="P3" s="1"/>
      <c r="Q3" s="1"/>
      <c r="R3" s="2" t="s">
        <v>12</v>
      </c>
      <c r="S3" s="2">
        <v>1000</v>
      </c>
      <c r="T3" s="2">
        <v>1100</v>
      </c>
      <c r="U3" s="2"/>
      <c r="V3" s="2">
        <v>1600</v>
      </c>
      <c r="Y3" s="11" t="str">
        <f>Y1&amp;"の部は"&amp;Y$2&amp;"歳以上です！"</f>
        <v>ｼﾆｱ1の部は55歳以上です！</v>
      </c>
      <c r="Z3" s="11" t="str">
        <f>"シニア"&amp;Z1&amp;"の部は"&amp;Z$2&amp;"歳以上です！"</f>
        <v>シニアｼﾆｱ2の部は65歳以上です！</v>
      </c>
    </row>
    <row r="4" spans="1:28" ht="20.25" customHeight="1" x14ac:dyDescent="0.5">
      <c r="A4" s="1"/>
      <c r="B4" s="1"/>
      <c r="C4" s="95" t="s">
        <v>13</v>
      </c>
      <c r="D4" s="96"/>
      <c r="E4" s="97" t="str">
        <f>PHONETIC(E3)</f>
        <v/>
      </c>
      <c r="F4" s="98"/>
      <c r="G4" s="5"/>
      <c r="H4" s="6"/>
      <c r="I4" s="10"/>
      <c r="J4" s="6"/>
      <c r="K4" s="1"/>
      <c r="L4" s="1"/>
      <c r="M4" s="8"/>
      <c r="N4" s="8"/>
      <c r="O4" s="1"/>
      <c r="P4" s="1"/>
      <c r="Q4" s="1"/>
      <c r="S4" s="12">
        <v>1</v>
      </c>
      <c r="T4" s="12">
        <v>2</v>
      </c>
      <c r="U4" s="12">
        <v>3</v>
      </c>
      <c r="V4" s="12">
        <v>4</v>
      </c>
      <c r="W4" s="12">
        <v>5</v>
      </c>
      <c r="X4" s="12">
        <v>6</v>
      </c>
      <c r="Y4" s="12">
        <v>7</v>
      </c>
      <c r="Z4" s="12">
        <v>8</v>
      </c>
    </row>
    <row r="5" spans="1:28" ht="20.25" customHeight="1" thickBot="1" x14ac:dyDescent="0.55000000000000004">
      <c r="A5" s="1"/>
      <c r="B5" s="1"/>
      <c r="C5" s="80" t="s">
        <v>14</v>
      </c>
      <c r="D5" s="99"/>
      <c r="E5" s="100"/>
      <c r="F5" s="101"/>
      <c r="G5" s="13"/>
      <c r="H5" s="6"/>
      <c r="I5" s="10"/>
      <c r="J5" s="6"/>
      <c r="K5" s="1"/>
      <c r="L5" s="1"/>
      <c r="M5" s="8"/>
      <c r="N5" s="8"/>
      <c r="O5" s="1"/>
      <c r="P5" s="1"/>
      <c r="Q5" s="1"/>
      <c r="S5" s="14" t="s">
        <v>15</v>
      </c>
      <c r="T5" s="14" t="s">
        <v>16</v>
      </c>
      <c r="U5" s="14" t="s">
        <v>17</v>
      </c>
      <c r="V5" s="14" t="s">
        <v>18</v>
      </c>
      <c r="W5" s="14" t="s">
        <v>6</v>
      </c>
      <c r="X5" s="14" t="s">
        <v>19</v>
      </c>
      <c r="Y5" s="2"/>
      <c r="Z5" s="2"/>
    </row>
    <row r="6" spans="1:28" ht="20.25" customHeight="1" thickBot="1" x14ac:dyDescent="0.55000000000000004">
      <c r="A6" s="1"/>
      <c r="B6" s="1"/>
      <c r="C6" s="80" t="s">
        <v>20</v>
      </c>
      <c r="D6" s="81"/>
      <c r="E6" s="82"/>
      <c r="F6" s="83"/>
      <c r="G6" s="83"/>
      <c r="H6" s="15"/>
      <c r="I6" s="10"/>
      <c r="J6" s="6"/>
      <c r="K6" s="1"/>
      <c r="L6" s="1"/>
      <c r="M6" s="8"/>
      <c r="N6" s="8"/>
      <c r="O6" s="1"/>
      <c r="P6" s="1"/>
      <c r="Q6" s="1"/>
      <c r="S6" s="14" t="s">
        <v>21</v>
      </c>
      <c r="T6" s="14" t="s">
        <v>22</v>
      </c>
      <c r="U6" s="14" t="s">
        <v>23</v>
      </c>
      <c r="V6" s="14"/>
      <c r="W6" s="14"/>
      <c r="X6" s="14"/>
      <c r="Y6" s="2"/>
      <c r="Z6" s="2"/>
    </row>
    <row r="7" spans="1:28" ht="20.25" customHeight="1" x14ac:dyDescent="0.5">
      <c r="A7" s="1"/>
      <c r="B7" s="1"/>
      <c r="C7" s="84" t="s">
        <v>24</v>
      </c>
      <c r="D7" s="85"/>
      <c r="E7" s="86"/>
      <c r="F7" s="87"/>
      <c r="G7" s="16"/>
      <c r="H7" s="6"/>
      <c r="I7" s="10"/>
      <c r="J7" s="6"/>
      <c r="L7" s="1"/>
      <c r="M7" s="8"/>
      <c r="N7" s="8"/>
      <c r="O7" s="1"/>
      <c r="P7" s="1"/>
      <c r="Q7" s="1"/>
      <c r="S7" s="12"/>
      <c r="T7" s="12"/>
      <c r="U7" s="12"/>
      <c r="V7" s="12"/>
      <c r="W7" s="12"/>
      <c r="X7" s="12"/>
      <c r="Y7" s="2"/>
      <c r="Z7" s="2"/>
    </row>
    <row r="8" spans="1:28" ht="20.25" customHeight="1" thickBot="1" x14ac:dyDescent="0.55000000000000004">
      <c r="A8" s="1"/>
      <c r="B8" s="1"/>
      <c r="C8" s="88" t="s">
        <v>25</v>
      </c>
      <c r="D8" s="89"/>
      <c r="E8" s="90" t="s">
        <v>26</v>
      </c>
      <c r="F8" s="91"/>
      <c r="G8" s="17"/>
      <c r="H8" s="18">
        <f>COUNTA($D$13:$D$36)</f>
        <v>0</v>
      </c>
      <c r="I8" s="74">
        <f>SUM(O13:O36)</f>
        <v>0</v>
      </c>
      <c r="J8" s="74"/>
      <c r="K8" s="74"/>
      <c r="L8" s="74"/>
      <c r="M8" s="74"/>
      <c r="N8" s="74"/>
      <c r="O8" s="74"/>
      <c r="P8" s="1"/>
      <c r="Q8" s="1"/>
      <c r="S8" s="2"/>
      <c r="T8" s="2"/>
      <c r="U8" s="2"/>
      <c r="V8" s="2"/>
      <c r="W8" s="2"/>
      <c r="X8" s="2"/>
      <c r="Y8" s="2"/>
      <c r="Z8" s="2"/>
    </row>
    <row r="9" spans="1:28" ht="12.75" customHeight="1" thickBot="1" x14ac:dyDescent="0.55000000000000004">
      <c r="A9" s="1"/>
      <c r="B9" s="1"/>
      <c r="C9" s="1"/>
      <c r="D9" s="1"/>
      <c r="E9" s="1"/>
      <c r="F9" s="1"/>
      <c r="G9" s="7"/>
      <c r="H9" s="19">
        <f>COUNTA($F$13:$F$36)</f>
        <v>0</v>
      </c>
      <c r="I9" s="75"/>
      <c r="J9" s="75"/>
      <c r="K9" s="75"/>
      <c r="L9" s="75"/>
      <c r="M9" s="75"/>
      <c r="N9" s="75"/>
      <c r="O9" s="75"/>
      <c r="P9" s="1"/>
      <c r="Q9" s="1"/>
    </row>
    <row r="10" spans="1:28" s="32" customFormat="1" ht="51" customHeight="1" thickBot="1" x14ac:dyDescent="0.55000000000000004">
      <c r="A10" s="20"/>
      <c r="B10" s="21"/>
      <c r="C10" s="22"/>
      <c r="D10" s="23" t="s">
        <v>27</v>
      </c>
      <c r="E10" s="24" t="s">
        <v>28</v>
      </c>
      <c r="F10" s="25" t="s">
        <v>29</v>
      </c>
      <c r="G10" s="26" t="s">
        <v>30</v>
      </c>
      <c r="H10" s="25" t="s">
        <v>31</v>
      </c>
      <c r="I10" s="26" t="s">
        <v>32</v>
      </c>
      <c r="J10" s="27" t="s">
        <v>33</v>
      </c>
      <c r="K10" s="27" t="s">
        <v>34</v>
      </c>
      <c r="L10" s="28" t="s">
        <v>35</v>
      </c>
      <c r="M10" s="29" t="s">
        <v>36</v>
      </c>
      <c r="N10" s="30" t="s">
        <v>37</v>
      </c>
      <c r="O10" s="31" t="s">
        <v>38</v>
      </c>
      <c r="P10" s="1"/>
      <c r="Q10" s="1"/>
      <c r="T10" s="33">
        <v>1</v>
      </c>
      <c r="U10" s="33">
        <v>2</v>
      </c>
      <c r="V10" s="33">
        <v>3</v>
      </c>
      <c r="W10" s="33">
        <v>4</v>
      </c>
      <c r="X10" s="33">
        <v>5</v>
      </c>
      <c r="Y10" s="33">
        <v>6</v>
      </c>
      <c r="Z10" s="33">
        <v>7</v>
      </c>
      <c r="AA10" s="34"/>
    </row>
    <row r="11" spans="1:28" s="33" customFormat="1" ht="25.2" customHeight="1" x14ac:dyDescent="0.5">
      <c r="A11" s="8"/>
      <c r="B11" s="35" t="str">
        <f t="shared" ref="B11" si="0">C11</f>
        <v>例</v>
      </c>
      <c r="C11" s="76" t="s">
        <v>39</v>
      </c>
      <c r="D11" s="78" t="s">
        <v>40</v>
      </c>
      <c r="E11" s="78" t="s">
        <v>41</v>
      </c>
      <c r="F11" s="37" t="s">
        <v>42</v>
      </c>
      <c r="G11" s="38" t="str">
        <f t="shared" ref="G11:G36" si="1">PHONETIC(F11)</f>
        <v>ヤマト　タロウ</v>
      </c>
      <c r="H11" s="37" t="s">
        <v>43</v>
      </c>
      <c r="I11" s="38" t="str">
        <f t="shared" ref="I11:I36" si="2">PHONETIC(H11)</f>
        <v>ヤマトカイ</v>
      </c>
      <c r="J11" s="36"/>
      <c r="K11" s="36" t="s">
        <v>44</v>
      </c>
      <c r="L11" s="39">
        <v>55</v>
      </c>
      <c r="M11" s="39" t="str">
        <f t="shared" ref="M11" si="3">IF(D11="親子D","親",IF(D11="混合D","男",LEFT(D11,1)))</f>
        <v>男</v>
      </c>
      <c r="N11" s="37"/>
      <c r="O11" s="40">
        <f t="shared" ref="O11" si="4">IF($F11="","",IF($D11="親子D",$U$2,INDEX($S$2:$V$3,MATCH(M11,$R$2:$R$3,0),IF($J11&lt;&gt;"",1,IF($K11&lt;&gt;"",2,4)))))</f>
        <v>1500</v>
      </c>
      <c r="P11" s="41"/>
      <c r="Q11" s="1"/>
      <c r="R11" s="42">
        <f>IFERROR(HLOOKUP(E11,$Y$1:$Z$2,2,0),"")</f>
        <v>55</v>
      </c>
      <c r="S11" s="33" t="e">
        <f t="shared" ref="S11" si="5">IF(D11="","",MATCH(D11,$S$1:$S$10,0))</f>
        <v>#N/A</v>
      </c>
      <c r="T11" s="43" t="e">
        <f t="shared" ref="T11:Z25" si="6">IF($D11="","",INDEX($T$1:$Z$9,$S11,T$10))</f>
        <v>#N/A</v>
      </c>
      <c r="U11" s="43" t="e">
        <f t="shared" si="6"/>
        <v>#N/A</v>
      </c>
      <c r="V11" s="43" t="e">
        <f t="shared" si="6"/>
        <v>#N/A</v>
      </c>
      <c r="W11" s="43" t="e">
        <f t="shared" si="6"/>
        <v>#N/A</v>
      </c>
      <c r="X11" s="43" t="e">
        <f t="shared" si="6"/>
        <v>#N/A</v>
      </c>
      <c r="Y11" s="43" t="e">
        <f t="shared" si="6"/>
        <v>#N/A</v>
      </c>
      <c r="Z11" s="43" t="e">
        <f t="shared" si="6"/>
        <v>#N/A</v>
      </c>
      <c r="AA11" s="44" t="str">
        <f t="shared" ref="AA11" si="7">IF(COUNTA(F11:F12)&lt;&gt;COUNTIF(AB11:AB12,"&gt;0"),$W$1,"")</f>
        <v/>
      </c>
      <c r="AB11" s="33">
        <f t="shared" ref="AB11:AB36" si="8">IFERROR(SEARCH("　",$F11,1),0)</f>
        <v>3</v>
      </c>
    </row>
    <row r="12" spans="1:28" s="33" customFormat="1" ht="26.25" customHeight="1" thickBot="1" x14ac:dyDescent="0.55000000000000004">
      <c r="A12" s="8"/>
      <c r="B12" s="45" t="str">
        <f t="shared" ref="B12" si="9">C11</f>
        <v>例</v>
      </c>
      <c r="C12" s="77"/>
      <c r="D12" s="79"/>
      <c r="E12" s="79"/>
      <c r="F12" s="46" t="s">
        <v>45</v>
      </c>
      <c r="G12" s="47" t="str">
        <f t="shared" si="1"/>
        <v>ヤマト　ジロウ</v>
      </c>
      <c r="H12" s="46" t="s">
        <v>46</v>
      </c>
      <c r="I12" s="47" t="str">
        <f t="shared" si="2"/>
        <v>YAMATO</v>
      </c>
      <c r="J12" s="48"/>
      <c r="K12" s="48"/>
      <c r="L12" s="49">
        <v>66</v>
      </c>
      <c r="M12" s="48" t="str">
        <f t="shared" ref="M12" si="10">IF(D11="親子D","子",IF(D11="混合D","女",LEFT(D11,1)))</f>
        <v>男</v>
      </c>
      <c r="N12" s="50"/>
      <c r="O12" s="51">
        <f t="shared" ref="O12" si="11">IF($F12="","",IF($D11="親子D",0,INDEX($S$2:$V$3,MATCH(M12,$R$2:$R$3,0),IF($J12&lt;&gt;"",1,IF($K12&lt;&gt;"",2,4)))))</f>
        <v>2000</v>
      </c>
      <c r="P12" s="41"/>
      <c r="Q12" s="1"/>
      <c r="R12" s="42">
        <f>R11</f>
        <v>55</v>
      </c>
      <c r="T12" s="52" t="str">
        <f t="shared" ref="T12" si="12">IF(AND(LEFT(D11,2)="親子",M12=""),$W$2,"")</f>
        <v/>
      </c>
      <c r="U12" s="52"/>
      <c r="V12" s="52"/>
      <c r="W12" s="52"/>
      <c r="X12" s="52"/>
      <c r="Y12" s="52"/>
      <c r="Z12" s="52"/>
      <c r="AA12" s="44" t="str">
        <f>IF(AND(R11&lt;&gt;"",OR(L11&lt;R11,L12&lt;R12)),IF(R11=55,$Y$3,$Z$3),IF(AND(D11="親子D",N12=""),$W$2,""))</f>
        <v/>
      </c>
      <c r="AB12" s="33">
        <f t="shared" si="8"/>
        <v>3</v>
      </c>
    </row>
    <row r="13" spans="1:28" s="8" customFormat="1" ht="25.2" customHeight="1" x14ac:dyDescent="0.5">
      <c r="B13" s="53">
        <f>C13</f>
        <v>1</v>
      </c>
      <c r="C13" s="70">
        <v>1</v>
      </c>
      <c r="D13" s="72"/>
      <c r="E13" s="72"/>
      <c r="F13" s="55"/>
      <c r="G13" s="56" t="str">
        <f t="shared" si="1"/>
        <v/>
      </c>
      <c r="H13" s="55"/>
      <c r="I13" s="56" t="str">
        <f t="shared" si="2"/>
        <v/>
      </c>
      <c r="J13" s="54"/>
      <c r="K13" s="54"/>
      <c r="L13" s="54"/>
      <c r="M13" s="57" t="str">
        <f>IF(D13="親子D","親",IF(D13="混合D","男",LEFT(D13,1)))</f>
        <v/>
      </c>
      <c r="N13" s="55"/>
      <c r="O13" s="58" t="str">
        <f t="shared" ref="O13" si="13">IF($F13="","",IF($D13="親子D",$U$2,INDEX($S$2:$V$3,MATCH(M13,$R$2:$R$3,0),IF($J13&lt;&gt;"",1,IF($K13&lt;&gt;"",2,4)))))</f>
        <v/>
      </c>
      <c r="P13" s="41"/>
      <c r="Q13" s="1"/>
      <c r="R13" s="42" t="str">
        <f t="shared" ref="R13" si="14">IFERROR(HLOOKUP(E13,$Y$1:$Z$2,2,0),"")</f>
        <v/>
      </c>
      <c r="S13" s="33" t="str">
        <f t="shared" ref="S13" si="15">IF(D13="","",MATCH(D13,$S$1:$S$10,0))</f>
        <v/>
      </c>
      <c r="T13" s="43" t="str">
        <f t="shared" si="6"/>
        <v/>
      </c>
      <c r="U13" s="43" t="str">
        <f t="shared" si="6"/>
        <v/>
      </c>
      <c r="V13" s="43" t="str">
        <f t="shared" si="6"/>
        <v/>
      </c>
      <c r="W13" s="43" t="str">
        <f t="shared" si="6"/>
        <v/>
      </c>
      <c r="X13" s="43" t="str">
        <f t="shared" si="6"/>
        <v/>
      </c>
      <c r="Y13" s="43" t="str">
        <f t="shared" si="6"/>
        <v/>
      </c>
      <c r="Z13" s="43" t="str">
        <f t="shared" si="6"/>
        <v/>
      </c>
      <c r="AA13" s="44" t="str">
        <f t="shared" ref="AA13" si="16">IF(COUNTA(F13:F14)&lt;&gt;COUNTIF(AB13:AB14,"&gt;0"),$W$1,"")</f>
        <v/>
      </c>
      <c r="AB13" s="8">
        <f>IFERROR(SEARCH("　",$F13,1),0)</f>
        <v>0</v>
      </c>
    </row>
    <row r="14" spans="1:28" s="8" customFormat="1" ht="26.25" customHeight="1" thickBot="1" x14ac:dyDescent="0.55000000000000004">
      <c r="B14" s="59">
        <f>C13</f>
        <v>1</v>
      </c>
      <c r="C14" s="71"/>
      <c r="D14" s="73"/>
      <c r="E14" s="73"/>
      <c r="F14" s="60"/>
      <c r="G14" s="61" t="str">
        <f t="shared" si="1"/>
        <v/>
      </c>
      <c r="H14" s="60"/>
      <c r="I14" s="61" t="str">
        <f t="shared" si="2"/>
        <v/>
      </c>
      <c r="J14" s="62"/>
      <c r="K14" s="62"/>
      <c r="L14" s="62"/>
      <c r="M14" s="63" t="str">
        <f>IF(D13="親子D","子",IF(D13="混合D","女",LEFT(D13,1)))</f>
        <v/>
      </c>
      <c r="N14" s="64"/>
      <c r="O14" s="65" t="str">
        <f t="shared" ref="O14" si="17">IF($F14="","",IF($D13="親子D",0,INDEX($S$2:$V$3,MATCH(M14,$R$2:$R$3,0),IF($J14&lt;&gt;"",1,IF($K14&lt;&gt;"",2,4)))))</f>
        <v/>
      </c>
      <c r="P14" s="41"/>
      <c r="Q14" s="1"/>
      <c r="R14" s="42" t="str">
        <f t="shared" ref="R14" si="18">R13</f>
        <v/>
      </c>
      <c r="S14" s="33"/>
      <c r="T14" s="52" t="str">
        <f t="shared" ref="T14" si="19">IF(AND(LEFT(D13,2)="親子",M14=""),$W$2,"")</f>
        <v/>
      </c>
      <c r="U14" s="52"/>
      <c r="V14" s="52"/>
      <c r="W14" s="52"/>
      <c r="X14" s="52"/>
      <c r="Y14" s="52"/>
      <c r="Z14" s="52"/>
      <c r="AA14" s="44" t="str">
        <f t="shared" ref="AA14" si="20">IF(AND(R13&lt;&gt;"",OR(L13&lt;R13,L14&lt;R14)),IF(R13=55,$Y$3,$Z$3),IF(AND(D13="親子D",N14=""),$W$2,""))</f>
        <v/>
      </c>
      <c r="AB14" s="8">
        <f t="shared" si="8"/>
        <v>0</v>
      </c>
    </row>
    <row r="15" spans="1:28" s="8" customFormat="1" ht="25.2" customHeight="1" x14ac:dyDescent="0.5">
      <c r="B15" s="53">
        <f t="shared" ref="B15" si="21">C15</f>
        <v>2</v>
      </c>
      <c r="C15" s="70">
        <v>2</v>
      </c>
      <c r="D15" s="72"/>
      <c r="E15" s="72"/>
      <c r="F15" s="55"/>
      <c r="G15" s="56" t="str">
        <f t="shared" si="1"/>
        <v/>
      </c>
      <c r="H15" s="55"/>
      <c r="I15" s="56" t="str">
        <f t="shared" si="2"/>
        <v/>
      </c>
      <c r="J15" s="54"/>
      <c r="K15" s="54"/>
      <c r="L15" s="54"/>
      <c r="M15" s="57" t="str">
        <f t="shared" ref="M15" si="22">IF(D15="親子D","親",IF(D15="混合D","男",LEFT(D15,1)))</f>
        <v/>
      </c>
      <c r="N15" s="55"/>
      <c r="O15" s="58" t="str">
        <f t="shared" ref="O15" si="23">IF($F15="","",IF($D15="親子D",$U$2,INDEX($S$2:$V$3,MATCH(M15,$R$2:$R$3,0),IF($J15&lt;&gt;"",1,IF($K15&lt;&gt;"",2,4)))))</f>
        <v/>
      </c>
      <c r="P15" s="41"/>
      <c r="Q15" s="1"/>
      <c r="R15" s="42" t="str">
        <f t="shared" ref="R15" si="24">IFERROR(HLOOKUP(E15,$Y$1:$Z$2,2,0),"")</f>
        <v/>
      </c>
      <c r="S15" s="33" t="str">
        <f t="shared" ref="S15" si="25">IF(D15="","",MATCH(D15,$S$1:$S$10,0))</f>
        <v/>
      </c>
      <c r="T15" s="43" t="str">
        <f t="shared" si="6"/>
        <v/>
      </c>
      <c r="U15" s="43" t="str">
        <f t="shared" si="6"/>
        <v/>
      </c>
      <c r="V15" s="43" t="str">
        <f t="shared" si="6"/>
        <v/>
      </c>
      <c r="W15" s="43" t="str">
        <f t="shared" si="6"/>
        <v/>
      </c>
      <c r="X15" s="43" t="str">
        <f t="shared" si="6"/>
        <v/>
      </c>
      <c r="Y15" s="43" t="str">
        <f t="shared" si="6"/>
        <v/>
      </c>
      <c r="Z15" s="43" t="str">
        <f t="shared" si="6"/>
        <v/>
      </c>
      <c r="AA15" s="44" t="str">
        <f t="shared" ref="AA15" si="26">IF(COUNTA(F15:F16)&lt;&gt;COUNTIF(AB15:AB16,"&gt;0"),$W$1,"")</f>
        <v/>
      </c>
      <c r="AB15" s="8">
        <f t="shared" si="8"/>
        <v>0</v>
      </c>
    </row>
    <row r="16" spans="1:28" s="8" customFormat="1" ht="26.25" customHeight="1" thickBot="1" x14ac:dyDescent="0.55000000000000004">
      <c r="B16" s="59">
        <f t="shared" ref="B16" si="27">C15</f>
        <v>2</v>
      </c>
      <c r="C16" s="71"/>
      <c r="D16" s="73"/>
      <c r="E16" s="73"/>
      <c r="F16" s="60"/>
      <c r="G16" s="61" t="str">
        <f t="shared" si="1"/>
        <v/>
      </c>
      <c r="H16" s="60"/>
      <c r="I16" s="61" t="str">
        <f t="shared" si="2"/>
        <v/>
      </c>
      <c r="J16" s="62"/>
      <c r="K16" s="62"/>
      <c r="L16" s="62"/>
      <c r="M16" s="63" t="str">
        <f t="shared" ref="M16" si="28">IF(D15="親子D","子",IF(D15="混合D","女",LEFT(D15,1)))</f>
        <v/>
      </c>
      <c r="N16" s="64"/>
      <c r="O16" s="65" t="str">
        <f t="shared" ref="O16" si="29">IF($F16="","",IF($D15="親子D",0,INDEX($S$2:$V$3,MATCH(M16,$R$2:$R$3,0),IF($J16&lt;&gt;"",1,IF($K16&lt;&gt;"",2,4)))))</f>
        <v/>
      </c>
      <c r="P16" s="41"/>
      <c r="Q16" s="1"/>
      <c r="R16" s="42" t="str">
        <f t="shared" ref="R16" si="30">R15</f>
        <v/>
      </c>
      <c r="S16" s="33"/>
      <c r="T16" s="52" t="str">
        <f t="shared" ref="T16" si="31">IF(AND(LEFT(D15,2)="親子",M16=""),$W$2,"")</f>
        <v/>
      </c>
      <c r="U16" s="52"/>
      <c r="V16" s="52"/>
      <c r="W16" s="52"/>
      <c r="X16" s="52"/>
      <c r="Y16" s="52"/>
      <c r="Z16" s="52"/>
      <c r="AA16" s="44" t="str">
        <f t="shared" ref="AA16" si="32">IF(AND(R15&lt;&gt;"",OR(L15&lt;R15,L16&lt;R16)),IF(R15=55,$Y$3,$Z$3),IF(AND(D15="親子D",N16=""),$W$2,""))</f>
        <v/>
      </c>
      <c r="AB16" s="8">
        <f t="shared" si="8"/>
        <v>0</v>
      </c>
    </row>
    <row r="17" spans="2:28" s="8" customFormat="1" ht="25.2" customHeight="1" x14ac:dyDescent="0.5">
      <c r="B17" s="53">
        <f t="shared" ref="B17" si="33">C17</f>
        <v>3</v>
      </c>
      <c r="C17" s="70">
        <v>3</v>
      </c>
      <c r="D17" s="72"/>
      <c r="E17" s="72"/>
      <c r="F17" s="55"/>
      <c r="G17" s="56" t="str">
        <f t="shared" si="1"/>
        <v/>
      </c>
      <c r="H17" s="55"/>
      <c r="I17" s="56" t="str">
        <f t="shared" si="2"/>
        <v/>
      </c>
      <c r="J17" s="54"/>
      <c r="K17" s="54"/>
      <c r="L17" s="54"/>
      <c r="M17" s="57" t="str">
        <f t="shared" ref="M17" si="34">IF(D17="親子D","親",IF(D17="混合D","男",LEFT(D17,1)))</f>
        <v/>
      </c>
      <c r="N17" s="55"/>
      <c r="O17" s="58" t="str">
        <f t="shared" ref="O17" si="35">IF($F17="","",IF($D17="親子D",$U$2,INDEX($S$2:$V$3,MATCH(M17,$R$2:$R$3,0),IF($J17&lt;&gt;"",1,IF($K17&lt;&gt;"",2,4)))))</f>
        <v/>
      </c>
      <c r="P17" s="41"/>
      <c r="Q17" s="1"/>
      <c r="R17" s="42" t="str">
        <f t="shared" ref="R17" si="36">IFERROR(HLOOKUP(E17,$Y$1:$Z$2,2,0),"")</f>
        <v/>
      </c>
      <c r="S17" s="33" t="str">
        <f t="shared" ref="S17" si="37">IF(D17="","",MATCH(D17,$S$1:$S$10,0))</f>
        <v/>
      </c>
      <c r="T17" s="43" t="str">
        <f t="shared" si="6"/>
        <v/>
      </c>
      <c r="U17" s="43" t="str">
        <f t="shared" si="6"/>
        <v/>
      </c>
      <c r="V17" s="43" t="str">
        <f t="shared" si="6"/>
        <v/>
      </c>
      <c r="W17" s="43" t="str">
        <f t="shared" si="6"/>
        <v/>
      </c>
      <c r="X17" s="43" t="str">
        <f t="shared" si="6"/>
        <v/>
      </c>
      <c r="Y17" s="43" t="str">
        <f t="shared" si="6"/>
        <v/>
      </c>
      <c r="Z17" s="43" t="str">
        <f t="shared" si="6"/>
        <v/>
      </c>
      <c r="AA17" s="44" t="str">
        <f t="shared" ref="AA17" si="38">IF(COUNTA(F17:F18)&lt;&gt;COUNTIF(AB17:AB18,"&gt;0"),$W$1,"")</f>
        <v/>
      </c>
      <c r="AB17" s="8">
        <f t="shared" si="8"/>
        <v>0</v>
      </c>
    </row>
    <row r="18" spans="2:28" s="8" customFormat="1" ht="26.25" customHeight="1" thickBot="1" x14ac:dyDescent="0.55000000000000004">
      <c r="B18" s="59">
        <f t="shared" ref="B18" si="39">C17</f>
        <v>3</v>
      </c>
      <c r="C18" s="71"/>
      <c r="D18" s="73"/>
      <c r="E18" s="73"/>
      <c r="F18" s="60"/>
      <c r="G18" s="61" t="str">
        <f t="shared" si="1"/>
        <v/>
      </c>
      <c r="H18" s="60"/>
      <c r="I18" s="61" t="str">
        <f t="shared" si="2"/>
        <v/>
      </c>
      <c r="J18" s="62"/>
      <c r="K18" s="62"/>
      <c r="L18" s="62"/>
      <c r="M18" s="63" t="str">
        <f t="shared" ref="M18" si="40">IF(D17="親子D","子",IF(D17="混合D","女",LEFT(D17,1)))</f>
        <v/>
      </c>
      <c r="N18" s="64"/>
      <c r="O18" s="65" t="str">
        <f t="shared" ref="O18" si="41">IF($F18="","",IF($D17="親子D",0,INDEX($S$2:$V$3,MATCH(M18,$R$2:$R$3,0),IF($J18&lt;&gt;"",1,IF($K18&lt;&gt;"",2,4)))))</f>
        <v/>
      </c>
      <c r="P18" s="41"/>
      <c r="Q18" s="1"/>
      <c r="R18" s="42" t="str">
        <f t="shared" ref="R18" si="42">R17</f>
        <v/>
      </c>
      <c r="S18" s="33"/>
      <c r="T18" s="52" t="str">
        <f t="shared" ref="T18" si="43">IF(AND(LEFT(D17,2)="親子",M18=""),$W$2,"")</f>
        <v/>
      </c>
      <c r="U18" s="52"/>
      <c r="V18" s="52"/>
      <c r="W18" s="52"/>
      <c r="X18" s="52"/>
      <c r="Y18" s="52"/>
      <c r="Z18" s="52"/>
      <c r="AA18" s="44" t="str">
        <f t="shared" ref="AA18" si="44">IF(AND(R17&lt;&gt;"",OR(L17&lt;R17,L18&lt;R18)),IF(R17=55,$Y$3,$Z$3),IF(AND(D17="親子D",N18=""),$W$2,""))</f>
        <v/>
      </c>
      <c r="AB18" s="8">
        <f t="shared" si="8"/>
        <v>0</v>
      </c>
    </row>
    <row r="19" spans="2:28" s="8" customFormat="1" ht="25.2" customHeight="1" x14ac:dyDescent="0.5">
      <c r="B19" s="53">
        <f t="shared" ref="B19" si="45">C19</f>
        <v>4</v>
      </c>
      <c r="C19" s="70">
        <v>4</v>
      </c>
      <c r="D19" s="72"/>
      <c r="E19" s="72"/>
      <c r="F19" s="55"/>
      <c r="G19" s="56" t="str">
        <f t="shared" si="1"/>
        <v/>
      </c>
      <c r="H19" s="55"/>
      <c r="I19" s="56" t="str">
        <f t="shared" si="2"/>
        <v/>
      </c>
      <c r="J19" s="54"/>
      <c r="K19" s="54"/>
      <c r="L19" s="54"/>
      <c r="M19" s="57" t="str">
        <f t="shared" ref="M19" si="46">IF(D19="親子D","親",IF(D19="混合D","男",LEFT(D19,1)))</f>
        <v/>
      </c>
      <c r="N19" s="55"/>
      <c r="O19" s="58" t="str">
        <f t="shared" ref="O19" si="47">IF($F19="","",IF($D19="親子D",$U$2,INDEX($S$2:$V$3,MATCH(M19,$R$2:$R$3,0),IF($J19&lt;&gt;"",1,IF($K19&lt;&gt;"",2,4)))))</f>
        <v/>
      </c>
      <c r="P19" s="41"/>
      <c r="Q19" s="1"/>
      <c r="R19" s="42" t="str">
        <f t="shared" ref="R19" si="48">IFERROR(HLOOKUP(E19,$Y$1:$Z$2,2,0),"")</f>
        <v/>
      </c>
      <c r="S19" s="33" t="str">
        <f t="shared" ref="S19" si="49">IF(D19="","",MATCH(D19,$S$1:$S$10,0))</f>
        <v/>
      </c>
      <c r="T19" s="43" t="str">
        <f t="shared" si="6"/>
        <v/>
      </c>
      <c r="U19" s="43" t="str">
        <f t="shared" si="6"/>
        <v/>
      </c>
      <c r="V19" s="43" t="str">
        <f t="shared" si="6"/>
        <v/>
      </c>
      <c r="W19" s="43" t="str">
        <f t="shared" si="6"/>
        <v/>
      </c>
      <c r="X19" s="43" t="str">
        <f t="shared" si="6"/>
        <v/>
      </c>
      <c r="Y19" s="43" t="str">
        <f t="shared" si="6"/>
        <v/>
      </c>
      <c r="Z19" s="43" t="str">
        <f t="shared" si="6"/>
        <v/>
      </c>
      <c r="AA19" s="44" t="str">
        <f t="shared" ref="AA19" si="50">IF(COUNTA(F19:F20)&lt;&gt;COUNTIF(AB19:AB20,"&gt;0"),$W$1,"")</f>
        <v/>
      </c>
      <c r="AB19" s="8">
        <f t="shared" si="8"/>
        <v>0</v>
      </c>
    </row>
    <row r="20" spans="2:28" s="8" customFormat="1" ht="26.25" customHeight="1" thickBot="1" x14ac:dyDescent="0.55000000000000004">
      <c r="B20" s="59">
        <f t="shared" ref="B20" si="51">C19</f>
        <v>4</v>
      </c>
      <c r="C20" s="71"/>
      <c r="D20" s="73"/>
      <c r="E20" s="73"/>
      <c r="F20" s="60"/>
      <c r="G20" s="61" t="str">
        <f t="shared" si="1"/>
        <v/>
      </c>
      <c r="H20" s="60"/>
      <c r="I20" s="61" t="str">
        <f t="shared" si="2"/>
        <v/>
      </c>
      <c r="J20" s="62"/>
      <c r="K20" s="62"/>
      <c r="L20" s="62"/>
      <c r="M20" s="63" t="str">
        <f t="shared" ref="M20" si="52">IF(D19="親子D","子",IF(D19="混合D","女",LEFT(D19,1)))</f>
        <v/>
      </c>
      <c r="N20" s="64"/>
      <c r="O20" s="65" t="str">
        <f t="shared" ref="O20" si="53">IF($F20="","",IF($D19="親子D",0,INDEX($S$2:$V$3,MATCH(M20,$R$2:$R$3,0),IF($J20&lt;&gt;"",1,IF($K20&lt;&gt;"",2,4)))))</f>
        <v/>
      </c>
      <c r="P20" s="41"/>
      <c r="Q20" s="1"/>
      <c r="R20" s="42" t="str">
        <f t="shared" ref="R20" si="54">R19</f>
        <v/>
      </c>
      <c r="S20" s="33"/>
      <c r="T20" s="52" t="str">
        <f t="shared" ref="T20" si="55">IF(AND(LEFT(D19,2)="親子",M20=""),$W$2,"")</f>
        <v/>
      </c>
      <c r="U20" s="52"/>
      <c r="V20" s="52"/>
      <c r="W20" s="52"/>
      <c r="X20" s="52"/>
      <c r="Y20" s="52"/>
      <c r="Z20" s="52"/>
      <c r="AA20" s="44" t="str">
        <f t="shared" ref="AA20" si="56">IF(AND(R19&lt;&gt;"",OR(L19&lt;R19,L20&lt;R20)),IF(R19=55,$Y$3,$Z$3),IF(AND(D19="親子D",N20=""),$W$2,""))</f>
        <v/>
      </c>
      <c r="AB20" s="8">
        <f t="shared" si="8"/>
        <v>0</v>
      </c>
    </row>
    <row r="21" spans="2:28" s="8" customFormat="1" ht="25.2" customHeight="1" x14ac:dyDescent="0.5">
      <c r="B21" s="53">
        <f t="shared" ref="B21" si="57">C21</f>
        <v>5</v>
      </c>
      <c r="C21" s="70">
        <v>5</v>
      </c>
      <c r="D21" s="72"/>
      <c r="E21" s="72"/>
      <c r="F21" s="55"/>
      <c r="G21" s="56" t="str">
        <f t="shared" si="1"/>
        <v/>
      </c>
      <c r="H21" s="55"/>
      <c r="I21" s="56" t="str">
        <f t="shared" si="2"/>
        <v/>
      </c>
      <c r="J21" s="54"/>
      <c r="K21" s="54"/>
      <c r="L21" s="54"/>
      <c r="M21" s="57" t="str">
        <f t="shared" ref="M21" si="58">IF(D21="親子D","親",IF(D21="混合D","男",LEFT(D21,1)))</f>
        <v/>
      </c>
      <c r="N21" s="55"/>
      <c r="O21" s="58" t="str">
        <f t="shared" ref="O21" si="59">IF($F21="","",IF($D21="親子D",$U$2,INDEX($S$2:$V$3,MATCH(M21,$R$2:$R$3,0),IF($J21&lt;&gt;"",1,IF($K21&lt;&gt;"",2,4)))))</f>
        <v/>
      </c>
      <c r="P21" s="41"/>
      <c r="Q21" s="1"/>
      <c r="R21" s="42" t="str">
        <f t="shared" ref="R21" si="60">IFERROR(HLOOKUP(E21,$Y$1:$Z$2,2,0),"")</f>
        <v/>
      </c>
      <c r="S21" s="33" t="str">
        <f t="shared" ref="S21" si="61">IF(D21="","",MATCH(D21,$S$1:$S$10,0))</f>
        <v/>
      </c>
      <c r="T21" s="43" t="str">
        <f t="shared" si="6"/>
        <v/>
      </c>
      <c r="U21" s="43" t="str">
        <f t="shared" si="6"/>
        <v/>
      </c>
      <c r="V21" s="43" t="str">
        <f t="shared" si="6"/>
        <v/>
      </c>
      <c r="W21" s="43" t="str">
        <f t="shared" si="6"/>
        <v/>
      </c>
      <c r="X21" s="43" t="str">
        <f t="shared" si="6"/>
        <v/>
      </c>
      <c r="Y21" s="43" t="str">
        <f t="shared" si="6"/>
        <v/>
      </c>
      <c r="Z21" s="43" t="str">
        <f t="shared" si="6"/>
        <v/>
      </c>
      <c r="AA21" s="44" t="str">
        <f t="shared" ref="AA21" si="62">IF(COUNTA(F21:F22)&lt;&gt;COUNTIF(AB21:AB22,"&gt;0"),$W$1,"")</f>
        <v/>
      </c>
      <c r="AB21" s="8">
        <f t="shared" si="8"/>
        <v>0</v>
      </c>
    </row>
    <row r="22" spans="2:28" s="8" customFormat="1" ht="26.25" customHeight="1" thickBot="1" x14ac:dyDescent="0.55000000000000004">
      <c r="B22" s="59">
        <f t="shared" ref="B22" si="63">C21</f>
        <v>5</v>
      </c>
      <c r="C22" s="71"/>
      <c r="D22" s="73"/>
      <c r="E22" s="73"/>
      <c r="F22" s="60"/>
      <c r="G22" s="61" t="str">
        <f t="shared" si="1"/>
        <v/>
      </c>
      <c r="H22" s="60"/>
      <c r="I22" s="61" t="str">
        <f t="shared" si="2"/>
        <v/>
      </c>
      <c r="J22" s="62"/>
      <c r="K22" s="62"/>
      <c r="L22" s="62"/>
      <c r="M22" s="63" t="str">
        <f t="shared" ref="M22" si="64">IF(D21="親子D","子",IF(D21="混合D","女",LEFT(D21,1)))</f>
        <v/>
      </c>
      <c r="N22" s="64"/>
      <c r="O22" s="65" t="str">
        <f t="shared" ref="O22" si="65">IF($F22="","",IF($D21="親子D",0,INDEX($S$2:$V$3,MATCH(M22,$R$2:$R$3,0),IF($J22&lt;&gt;"",1,IF($K22&lt;&gt;"",2,4)))))</f>
        <v/>
      </c>
      <c r="P22" s="41"/>
      <c r="Q22" s="1"/>
      <c r="R22" s="42" t="str">
        <f t="shared" ref="R22" si="66">R21</f>
        <v/>
      </c>
      <c r="S22" s="33"/>
      <c r="T22" s="52" t="str">
        <f t="shared" ref="T22" si="67">IF(AND(LEFT(D21,2)="親子",M22=""),$W$2,"")</f>
        <v/>
      </c>
      <c r="U22" s="52"/>
      <c r="V22" s="52"/>
      <c r="W22" s="52"/>
      <c r="X22" s="52"/>
      <c r="Y22" s="52"/>
      <c r="Z22" s="52"/>
      <c r="AA22" s="44" t="str">
        <f t="shared" ref="AA22" si="68">IF(AND(R21&lt;&gt;"",OR(L21&lt;R21,L22&lt;R22)),IF(R21=55,$Y$3,$Z$3),IF(AND(D21="親子D",N22=""),$W$2,""))</f>
        <v/>
      </c>
      <c r="AB22" s="8">
        <f t="shared" si="8"/>
        <v>0</v>
      </c>
    </row>
    <row r="23" spans="2:28" s="8" customFormat="1" ht="25.2" customHeight="1" x14ac:dyDescent="0.5">
      <c r="B23" s="53">
        <f t="shared" ref="B23" si="69">C23</f>
        <v>6</v>
      </c>
      <c r="C23" s="70">
        <v>6</v>
      </c>
      <c r="D23" s="72"/>
      <c r="E23" s="72"/>
      <c r="F23" s="55"/>
      <c r="G23" s="56" t="str">
        <f t="shared" si="1"/>
        <v/>
      </c>
      <c r="H23" s="55"/>
      <c r="I23" s="56" t="str">
        <f t="shared" si="2"/>
        <v/>
      </c>
      <c r="J23" s="54"/>
      <c r="K23" s="54"/>
      <c r="L23" s="54"/>
      <c r="M23" s="57" t="str">
        <f t="shared" ref="M23" si="70">IF(D23="親子D","親",IF(D23="混合D","男",LEFT(D23,1)))</f>
        <v/>
      </c>
      <c r="N23" s="55"/>
      <c r="O23" s="58" t="str">
        <f t="shared" ref="O23" si="71">IF($F23="","",IF($D23="親子D",$U$2,INDEX($S$2:$V$3,MATCH(M23,$R$2:$R$3,0),IF($J23&lt;&gt;"",1,IF($K23&lt;&gt;"",2,4)))))</f>
        <v/>
      </c>
      <c r="P23" s="41"/>
      <c r="Q23" s="1"/>
      <c r="R23" s="42" t="str">
        <f t="shared" ref="R23" si="72">IFERROR(HLOOKUP(E23,$Y$1:$Z$2,2,0),"")</f>
        <v/>
      </c>
      <c r="S23" s="33" t="str">
        <f t="shared" ref="S23" si="73">IF(D23="","",MATCH(D23,$S$1:$S$10,0))</f>
        <v/>
      </c>
      <c r="T23" s="43" t="str">
        <f t="shared" si="6"/>
        <v/>
      </c>
      <c r="U23" s="43" t="str">
        <f t="shared" si="6"/>
        <v/>
      </c>
      <c r="V23" s="43" t="str">
        <f t="shared" si="6"/>
        <v/>
      </c>
      <c r="W23" s="43" t="str">
        <f t="shared" si="6"/>
        <v/>
      </c>
      <c r="X23" s="43" t="str">
        <f t="shared" si="6"/>
        <v/>
      </c>
      <c r="Y23" s="43" t="str">
        <f t="shared" si="6"/>
        <v/>
      </c>
      <c r="Z23" s="43" t="str">
        <f t="shared" si="6"/>
        <v/>
      </c>
      <c r="AA23" s="44" t="str">
        <f t="shared" ref="AA23" si="74">IF(COUNTA(F23:F24)&lt;&gt;COUNTIF(AB23:AB24,"&gt;0"),$W$1,"")</f>
        <v/>
      </c>
      <c r="AB23" s="8">
        <f t="shared" si="8"/>
        <v>0</v>
      </c>
    </row>
    <row r="24" spans="2:28" s="8" customFormat="1" ht="26.25" customHeight="1" thickBot="1" x14ac:dyDescent="0.55000000000000004">
      <c r="B24" s="59">
        <f t="shared" ref="B24" si="75">C23</f>
        <v>6</v>
      </c>
      <c r="C24" s="71"/>
      <c r="D24" s="73"/>
      <c r="E24" s="73"/>
      <c r="F24" s="60"/>
      <c r="G24" s="61" t="str">
        <f t="shared" si="1"/>
        <v/>
      </c>
      <c r="H24" s="60"/>
      <c r="I24" s="61" t="str">
        <f t="shared" si="2"/>
        <v/>
      </c>
      <c r="J24" s="62"/>
      <c r="K24" s="62"/>
      <c r="L24" s="62"/>
      <c r="M24" s="63" t="str">
        <f t="shared" ref="M24" si="76">IF(D23="親子D","子",IF(D23="混合D","女",LEFT(D23,1)))</f>
        <v/>
      </c>
      <c r="N24" s="64"/>
      <c r="O24" s="65" t="str">
        <f t="shared" ref="O24" si="77">IF($F24="","",IF($D23="親子D",0,INDEX($S$2:$V$3,MATCH(M24,$R$2:$R$3,0),IF($J24&lt;&gt;"",1,IF($K24&lt;&gt;"",2,4)))))</f>
        <v/>
      </c>
      <c r="P24" s="41"/>
      <c r="Q24" s="1"/>
      <c r="R24" s="42" t="str">
        <f t="shared" ref="R24" si="78">R23</f>
        <v/>
      </c>
      <c r="S24" s="33"/>
      <c r="T24" s="52" t="str">
        <f t="shared" ref="T24" si="79">IF(AND(LEFT(D23,2)="親子",M24=""),$W$2,"")</f>
        <v/>
      </c>
      <c r="U24" s="52"/>
      <c r="V24" s="52"/>
      <c r="W24" s="52"/>
      <c r="X24" s="52"/>
      <c r="Y24" s="52"/>
      <c r="Z24" s="52"/>
      <c r="AA24" s="44" t="str">
        <f t="shared" ref="AA24" si="80">IF(AND(R23&lt;&gt;"",OR(L23&lt;R23,L24&lt;R24)),IF(R23=55,$Y$3,$Z$3),IF(AND(D23="親子D",N24=""),$W$2,""))</f>
        <v/>
      </c>
      <c r="AB24" s="8">
        <f t="shared" si="8"/>
        <v>0</v>
      </c>
    </row>
    <row r="25" spans="2:28" s="8" customFormat="1" ht="25.2" customHeight="1" x14ac:dyDescent="0.5">
      <c r="B25" s="53">
        <f t="shared" ref="B25" si="81">C25</f>
        <v>7</v>
      </c>
      <c r="C25" s="70">
        <v>7</v>
      </c>
      <c r="D25" s="72"/>
      <c r="E25" s="72"/>
      <c r="F25" s="55"/>
      <c r="G25" s="56" t="str">
        <f t="shared" si="1"/>
        <v/>
      </c>
      <c r="H25" s="55"/>
      <c r="I25" s="56" t="str">
        <f t="shared" si="2"/>
        <v/>
      </c>
      <c r="J25" s="54"/>
      <c r="K25" s="54"/>
      <c r="L25" s="54"/>
      <c r="M25" s="57" t="str">
        <f t="shared" ref="M25" si="82">IF(D25="親子D","親",IF(D25="混合D","男",LEFT(D25,1)))</f>
        <v/>
      </c>
      <c r="N25" s="55"/>
      <c r="O25" s="58" t="str">
        <f t="shared" ref="O25" si="83">IF($F25="","",IF($D25="親子D",$U$2,INDEX($S$2:$V$3,MATCH(M25,$R$2:$R$3,0),IF($J25&lt;&gt;"",1,IF($K25&lt;&gt;"",2,4)))))</f>
        <v/>
      </c>
      <c r="P25" s="41"/>
      <c r="Q25" s="1"/>
      <c r="R25" s="42" t="str">
        <f t="shared" ref="R25" si="84">IFERROR(HLOOKUP(E25,$Y$1:$Z$2,2,0),"")</f>
        <v/>
      </c>
      <c r="S25" s="33" t="str">
        <f t="shared" ref="S25" si="85">IF(D25="","",MATCH(D25,$S$1:$S$10,0))</f>
        <v/>
      </c>
      <c r="T25" s="43" t="str">
        <f t="shared" si="6"/>
        <v/>
      </c>
      <c r="U25" s="43" t="str">
        <f t="shared" si="6"/>
        <v/>
      </c>
      <c r="V25" s="43" t="str">
        <f t="shared" si="6"/>
        <v/>
      </c>
      <c r="W25" s="43" t="str">
        <f t="shared" si="6"/>
        <v/>
      </c>
      <c r="X25" s="43" t="str">
        <f t="shared" si="6"/>
        <v/>
      </c>
      <c r="Y25" s="43" t="str">
        <f t="shared" si="6"/>
        <v/>
      </c>
      <c r="Z25" s="43" t="str">
        <f t="shared" si="6"/>
        <v/>
      </c>
      <c r="AA25" s="44" t="str">
        <f t="shared" ref="AA25" si="86">IF(COUNTA(F25:F26)&lt;&gt;COUNTIF(AB25:AB26,"&gt;0"),$W$1,"")</f>
        <v/>
      </c>
      <c r="AB25" s="8">
        <f t="shared" si="8"/>
        <v>0</v>
      </c>
    </row>
    <row r="26" spans="2:28" s="8" customFormat="1" ht="26.25" customHeight="1" thickBot="1" x14ac:dyDescent="0.55000000000000004">
      <c r="B26" s="59">
        <f t="shared" ref="B26" si="87">C25</f>
        <v>7</v>
      </c>
      <c r="C26" s="71"/>
      <c r="D26" s="73"/>
      <c r="E26" s="73"/>
      <c r="F26" s="60"/>
      <c r="G26" s="61" t="str">
        <f t="shared" si="1"/>
        <v/>
      </c>
      <c r="H26" s="60"/>
      <c r="I26" s="61" t="str">
        <f t="shared" si="2"/>
        <v/>
      </c>
      <c r="J26" s="62"/>
      <c r="K26" s="62"/>
      <c r="L26" s="62"/>
      <c r="M26" s="63" t="str">
        <f t="shared" ref="M26" si="88">IF(D25="親子D","子",IF(D25="混合D","女",LEFT(D25,1)))</f>
        <v/>
      </c>
      <c r="N26" s="64"/>
      <c r="O26" s="65" t="str">
        <f t="shared" ref="O26" si="89">IF($F26="","",IF($D25="親子D",0,INDEX($S$2:$V$3,MATCH(M26,$R$2:$R$3,0),IF($J26&lt;&gt;"",1,IF($K26&lt;&gt;"",2,4)))))</f>
        <v/>
      </c>
      <c r="P26" s="41"/>
      <c r="Q26" s="1"/>
      <c r="R26" s="42" t="str">
        <f t="shared" ref="R26" si="90">R25</f>
        <v/>
      </c>
      <c r="S26" s="33"/>
      <c r="T26" s="52" t="str">
        <f t="shared" ref="T26" si="91">IF(AND(LEFT(D25,2)="親子",M26=""),$W$2,"")</f>
        <v/>
      </c>
      <c r="U26" s="52"/>
      <c r="V26" s="52"/>
      <c r="W26" s="52"/>
      <c r="X26" s="52"/>
      <c r="Y26" s="52"/>
      <c r="Z26" s="52"/>
      <c r="AA26" s="44" t="str">
        <f t="shared" ref="AA26" si="92">IF(AND(R25&lt;&gt;"",OR(L25&lt;R25,L26&lt;R26)),IF(R25=55,$Y$3,$Z$3),IF(AND(D25="親子D",N26=""),$W$2,""))</f>
        <v/>
      </c>
      <c r="AB26" s="8">
        <f t="shared" si="8"/>
        <v>0</v>
      </c>
    </row>
    <row r="27" spans="2:28" s="8" customFormat="1" ht="25.2" customHeight="1" x14ac:dyDescent="0.5">
      <c r="B27" s="53">
        <f t="shared" ref="B27" si="93">C27</f>
        <v>8</v>
      </c>
      <c r="C27" s="70">
        <v>8</v>
      </c>
      <c r="D27" s="72"/>
      <c r="E27" s="72"/>
      <c r="F27" s="55"/>
      <c r="G27" s="56" t="str">
        <f t="shared" si="1"/>
        <v/>
      </c>
      <c r="H27" s="55"/>
      <c r="I27" s="56" t="str">
        <f t="shared" si="2"/>
        <v/>
      </c>
      <c r="J27" s="54"/>
      <c r="K27" s="54"/>
      <c r="L27" s="54"/>
      <c r="M27" s="57" t="str">
        <f t="shared" ref="M27" si="94">IF(D27="親子D","親",IF(D27="混合D","男",LEFT(D27,1)))</f>
        <v/>
      </c>
      <c r="N27" s="55"/>
      <c r="O27" s="58" t="str">
        <f t="shared" ref="O27" si="95">IF($F27="","",IF($D27="親子D",$U$2,INDEX($S$2:$V$3,MATCH(M27,$R$2:$R$3,0),IF($J27&lt;&gt;"",1,IF($K27&lt;&gt;"",2,4)))))</f>
        <v/>
      </c>
      <c r="P27" s="41"/>
      <c r="Q27" s="1"/>
      <c r="R27" s="42" t="str">
        <f t="shared" ref="R27" si="96">IFERROR(HLOOKUP(E27,$Y$1:$Z$2,2,0),"")</f>
        <v/>
      </c>
      <c r="S27" s="33" t="str">
        <f t="shared" ref="S27" si="97">IF(D27="","",MATCH(D27,$S$1:$S$10,0))</f>
        <v/>
      </c>
      <c r="T27" s="43" t="str">
        <f t="shared" ref="T27:Z35" si="98">IF($D27="","",INDEX($T$1:$Z$9,$S27,T$10))</f>
        <v/>
      </c>
      <c r="U27" s="43" t="str">
        <f t="shared" si="98"/>
        <v/>
      </c>
      <c r="V27" s="43" t="str">
        <f t="shared" si="98"/>
        <v/>
      </c>
      <c r="W27" s="43" t="str">
        <f t="shared" si="98"/>
        <v/>
      </c>
      <c r="X27" s="43" t="str">
        <f t="shared" si="98"/>
        <v/>
      </c>
      <c r="Y27" s="43" t="str">
        <f t="shared" si="98"/>
        <v/>
      </c>
      <c r="Z27" s="43" t="str">
        <f t="shared" si="98"/>
        <v/>
      </c>
      <c r="AA27" s="44" t="str">
        <f t="shared" ref="AA27" si="99">IF(COUNTA(F27:F28)&lt;&gt;COUNTIF(AB27:AB28,"&gt;0"),$W$1,"")</f>
        <v/>
      </c>
      <c r="AB27" s="8">
        <f t="shared" si="8"/>
        <v>0</v>
      </c>
    </row>
    <row r="28" spans="2:28" s="8" customFormat="1" ht="26.25" customHeight="1" thickBot="1" x14ac:dyDescent="0.55000000000000004">
      <c r="B28" s="59">
        <f t="shared" ref="B28" si="100">C27</f>
        <v>8</v>
      </c>
      <c r="C28" s="71"/>
      <c r="D28" s="73"/>
      <c r="E28" s="73"/>
      <c r="F28" s="60"/>
      <c r="G28" s="61" t="str">
        <f t="shared" si="1"/>
        <v/>
      </c>
      <c r="H28" s="60"/>
      <c r="I28" s="61" t="str">
        <f t="shared" si="2"/>
        <v/>
      </c>
      <c r="J28" s="62"/>
      <c r="K28" s="62"/>
      <c r="L28" s="62"/>
      <c r="M28" s="63" t="str">
        <f t="shared" ref="M28" si="101">IF(D27="親子D","子",IF(D27="混合D","女",LEFT(D27,1)))</f>
        <v/>
      </c>
      <c r="N28" s="64"/>
      <c r="O28" s="65" t="str">
        <f t="shared" ref="O28" si="102">IF($F28="","",IF($D27="親子D",0,INDEX($S$2:$V$3,MATCH(M28,$R$2:$R$3,0),IF($J28&lt;&gt;"",1,IF($K28&lt;&gt;"",2,4)))))</f>
        <v/>
      </c>
      <c r="P28" s="41"/>
      <c r="Q28" s="1"/>
      <c r="R28" s="42" t="str">
        <f t="shared" ref="R28" si="103">R27</f>
        <v/>
      </c>
      <c r="S28" s="33"/>
      <c r="T28" s="52" t="str">
        <f t="shared" ref="T28" si="104">IF(AND(LEFT(D27,2)="親子",M28=""),$W$2,"")</f>
        <v/>
      </c>
      <c r="U28" s="52"/>
      <c r="V28" s="52"/>
      <c r="W28" s="52"/>
      <c r="X28" s="52"/>
      <c r="Y28" s="52"/>
      <c r="Z28" s="52"/>
      <c r="AA28" s="44" t="str">
        <f t="shared" ref="AA28" si="105">IF(AND(R27&lt;&gt;"",OR(L27&lt;R27,L28&lt;R28)),IF(R27=55,$Y$3,$Z$3),IF(AND(D27="親子D",N28=""),$W$2,""))</f>
        <v/>
      </c>
      <c r="AB28" s="8">
        <f t="shared" si="8"/>
        <v>0</v>
      </c>
    </row>
    <row r="29" spans="2:28" s="8" customFormat="1" ht="25.2" customHeight="1" x14ac:dyDescent="0.5">
      <c r="B29" s="53">
        <f t="shared" ref="B29" si="106">C29</f>
        <v>9</v>
      </c>
      <c r="C29" s="70">
        <v>9</v>
      </c>
      <c r="D29" s="72"/>
      <c r="E29" s="72"/>
      <c r="F29" s="55"/>
      <c r="G29" s="56" t="str">
        <f t="shared" si="1"/>
        <v/>
      </c>
      <c r="H29" s="55"/>
      <c r="I29" s="56" t="str">
        <f t="shared" si="2"/>
        <v/>
      </c>
      <c r="J29" s="54"/>
      <c r="K29" s="54"/>
      <c r="L29" s="54"/>
      <c r="M29" s="57" t="str">
        <f t="shared" ref="M29" si="107">IF(D29="親子D","親",IF(D29="混合D","男",LEFT(D29,1)))</f>
        <v/>
      </c>
      <c r="N29" s="55"/>
      <c r="O29" s="58" t="str">
        <f t="shared" ref="O29" si="108">IF($F29="","",IF($D29="親子D",$U$2,INDEX($S$2:$V$3,MATCH(M29,$R$2:$R$3,0),IF($J29&lt;&gt;"",1,IF($K29&lt;&gt;"",2,4)))))</f>
        <v/>
      </c>
      <c r="P29" s="41"/>
      <c r="Q29" s="1"/>
      <c r="R29" s="42" t="str">
        <f t="shared" ref="R29" si="109">IFERROR(HLOOKUP(E29,$Y$1:$Z$2,2,0),"")</f>
        <v/>
      </c>
      <c r="S29" s="33" t="str">
        <f t="shared" ref="S29" si="110">IF(D29="","",MATCH(D29,$S$1:$S$10,0))</f>
        <v/>
      </c>
      <c r="T29" s="43" t="str">
        <f t="shared" si="98"/>
        <v/>
      </c>
      <c r="U29" s="43" t="str">
        <f t="shared" si="98"/>
        <v/>
      </c>
      <c r="V29" s="43" t="str">
        <f t="shared" si="98"/>
        <v/>
      </c>
      <c r="W29" s="43" t="str">
        <f t="shared" si="98"/>
        <v/>
      </c>
      <c r="X29" s="43" t="str">
        <f t="shared" si="98"/>
        <v/>
      </c>
      <c r="Y29" s="43" t="str">
        <f t="shared" si="98"/>
        <v/>
      </c>
      <c r="Z29" s="43" t="str">
        <f t="shared" si="98"/>
        <v/>
      </c>
      <c r="AA29" s="44" t="str">
        <f t="shared" ref="AA29" si="111">IF(COUNTA(F29:F30)&lt;&gt;COUNTIF(AB29:AB30,"&gt;0"),$W$1,"")</f>
        <v/>
      </c>
      <c r="AB29" s="8">
        <f t="shared" si="8"/>
        <v>0</v>
      </c>
    </row>
    <row r="30" spans="2:28" s="8" customFormat="1" ht="26.25" customHeight="1" thickBot="1" x14ac:dyDescent="0.55000000000000004">
      <c r="B30" s="59">
        <f t="shared" ref="B30" si="112">C29</f>
        <v>9</v>
      </c>
      <c r="C30" s="71"/>
      <c r="D30" s="73"/>
      <c r="E30" s="73"/>
      <c r="F30" s="60"/>
      <c r="G30" s="61" t="str">
        <f t="shared" si="1"/>
        <v/>
      </c>
      <c r="H30" s="60"/>
      <c r="I30" s="61" t="str">
        <f t="shared" si="2"/>
        <v/>
      </c>
      <c r="J30" s="62"/>
      <c r="K30" s="62"/>
      <c r="L30" s="62"/>
      <c r="M30" s="63" t="str">
        <f t="shared" ref="M30" si="113">IF(D29="親子D","子",IF(D29="混合D","女",LEFT(D29,1)))</f>
        <v/>
      </c>
      <c r="N30" s="64"/>
      <c r="O30" s="65" t="str">
        <f t="shared" ref="O30" si="114">IF($F30="","",IF($D29="親子D",0,INDEX($S$2:$V$3,MATCH(M30,$R$2:$R$3,0),IF($J30&lt;&gt;"",1,IF($K30&lt;&gt;"",2,4)))))</f>
        <v/>
      </c>
      <c r="P30" s="41"/>
      <c r="Q30" s="1"/>
      <c r="R30" s="42" t="str">
        <f t="shared" ref="R30" si="115">R29</f>
        <v/>
      </c>
      <c r="S30" s="33"/>
      <c r="T30" s="52" t="str">
        <f t="shared" ref="T30" si="116">IF(AND(LEFT(D29,2)="親子",M30=""),$W$2,"")</f>
        <v/>
      </c>
      <c r="U30" s="52"/>
      <c r="V30" s="52"/>
      <c r="W30" s="52"/>
      <c r="X30" s="52"/>
      <c r="Y30" s="52"/>
      <c r="Z30" s="52"/>
      <c r="AA30" s="44" t="str">
        <f t="shared" ref="AA30" si="117">IF(AND(R29&lt;&gt;"",OR(L29&lt;R29,L30&lt;R30)),IF(R29=55,$Y$3,$Z$3),IF(AND(D29="親子D",N30=""),$W$2,""))</f>
        <v/>
      </c>
      <c r="AB30" s="8">
        <f t="shared" si="8"/>
        <v>0</v>
      </c>
    </row>
    <row r="31" spans="2:28" s="8" customFormat="1" ht="25.2" customHeight="1" x14ac:dyDescent="0.5">
      <c r="B31" s="53">
        <f t="shared" ref="B31" si="118">C31</f>
        <v>10</v>
      </c>
      <c r="C31" s="70">
        <v>10</v>
      </c>
      <c r="D31" s="72"/>
      <c r="E31" s="72"/>
      <c r="F31" s="55"/>
      <c r="G31" s="56" t="str">
        <f t="shared" si="1"/>
        <v/>
      </c>
      <c r="H31" s="55"/>
      <c r="I31" s="56" t="str">
        <f t="shared" si="2"/>
        <v/>
      </c>
      <c r="J31" s="54"/>
      <c r="K31" s="54"/>
      <c r="L31" s="54"/>
      <c r="M31" s="57" t="str">
        <f t="shared" ref="M31" si="119">IF(D31="親子D","親",IF(D31="混合D","男",LEFT(D31,1)))</f>
        <v/>
      </c>
      <c r="N31" s="55"/>
      <c r="O31" s="58" t="str">
        <f t="shared" ref="O31" si="120">IF($F31="","",IF($D31="親子D",$U$2,INDEX($S$2:$V$3,MATCH(M31,$R$2:$R$3,0),IF($J31&lt;&gt;"",1,IF($K31&lt;&gt;"",2,4)))))</f>
        <v/>
      </c>
      <c r="P31" s="41"/>
      <c r="Q31" s="1"/>
      <c r="R31" s="42" t="str">
        <f t="shared" ref="R31" si="121">IFERROR(HLOOKUP(E31,$Y$1:$Z$2,2,0),"")</f>
        <v/>
      </c>
      <c r="S31" s="33" t="str">
        <f t="shared" ref="S31" si="122">IF(D31="","",MATCH(D31,$S$1:$S$10,0))</f>
        <v/>
      </c>
      <c r="T31" s="43" t="str">
        <f t="shared" si="98"/>
        <v/>
      </c>
      <c r="U31" s="43" t="str">
        <f t="shared" si="98"/>
        <v/>
      </c>
      <c r="V31" s="43" t="str">
        <f t="shared" si="98"/>
        <v/>
      </c>
      <c r="W31" s="43" t="str">
        <f t="shared" si="98"/>
        <v/>
      </c>
      <c r="X31" s="43" t="str">
        <f t="shared" si="98"/>
        <v/>
      </c>
      <c r="Y31" s="43" t="str">
        <f t="shared" si="98"/>
        <v/>
      </c>
      <c r="Z31" s="43" t="str">
        <f t="shared" si="98"/>
        <v/>
      </c>
      <c r="AA31" s="44" t="str">
        <f t="shared" ref="AA31" si="123">IF(COUNTA(F31:F32)&lt;&gt;COUNTIF(AB31:AB32,"&gt;0"),$W$1,"")</f>
        <v/>
      </c>
      <c r="AB31" s="8">
        <f t="shared" si="8"/>
        <v>0</v>
      </c>
    </row>
    <row r="32" spans="2:28" s="8" customFormat="1" ht="26.25" customHeight="1" thickBot="1" x14ac:dyDescent="0.55000000000000004">
      <c r="B32" s="59">
        <f t="shared" ref="B32" si="124">C31</f>
        <v>10</v>
      </c>
      <c r="C32" s="71"/>
      <c r="D32" s="73"/>
      <c r="E32" s="73"/>
      <c r="F32" s="60"/>
      <c r="G32" s="61" t="str">
        <f t="shared" si="1"/>
        <v/>
      </c>
      <c r="H32" s="60"/>
      <c r="I32" s="61" t="str">
        <f t="shared" si="2"/>
        <v/>
      </c>
      <c r="J32" s="62"/>
      <c r="K32" s="62"/>
      <c r="L32" s="62"/>
      <c r="M32" s="63" t="str">
        <f t="shared" ref="M32" si="125">IF(D31="親子D","子",IF(D31="混合D","女",LEFT(D31,1)))</f>
        <v/>
      </c>
      <c r="N32" s="64"/>
      <c r="O32" s="65" t="str">
        <f t="shared" ref="O32" si="126">IF($F32="","",IF($D31="親子D",0,INDEX($S$2:$V$3,MATCH(M32,$R$2:$R$3,0),IF($J32&lt;&gt;"",1,IF($K32&lt;&gt;"",2,4)))))</f>
        <v/>
      </c>
      <c r="P32" s="41"/>
      <c r="Q32" s="1"/>
      <c r="R32" s="42" t="str">
        <f t="shared" ref="R32" si="127">R31</f>
        <v/>
      </c>
      <c r="S32" s="33"/>
      <c r="T32" s="52" t="str">
        <f t="shared" ref="T32" si="128">IF(AND(LEFT(D31,2)="親子",M32=""),$W$2,"")</f>
        <v/>
      </c>
      <c r="U32" s="52"/>
      <c r="V32" s="52"/>
      <c r="W32" s="52"/>
      <c r="X32" s="52"/>
      <c r="Y32" s="52"/>
      <c r="Z32" s="52"/>
      <c r="AA32" s="44" t="str">
        <f t="shared" ref="AA32" si="129">IF(AND(R31&lt;&gt;"",OR(L31&lt;R31,L32&lt;R32)),IF(R31=55,$Y$3,$Z$3),IF(AND(D31="親子D",N32=""),$W$2,""))</f>
        <v/>
      </c>
      <c r="AB32" s="8">
        <f t="shared" si="8"/>
        <v>0</v>
      </c>
    </row>
    <row r="33" spans="1:28" s="8" customFormat="1" ht="25.2" customHeight="1" x14ac:dyDescent="0.5">
      <c r="B33" s="53">
        <f t="shared" ref="B33" si="130">C33</f>
        <v>11</v>
      </c>
      <c r="C33" s="70">
        <v>11</v>
      </c>
      <c r="D33" s="72"/>
      <c r="E33" s="72"/>
      <c r="F33" s="55"/>
      <c r="G33" s="56" t="str">
        <f t="shared" si="1"/>
        <v/>
      </c>
      <c r="H33" s="55"/>
      <c r="I33" s="56" t="str">
        <f t="shared" si="2"/>
        <v/>
      </c>
      <c r="J33" s="54"/>
      <c r="K33" s="54"/>
      <c r="L33" s="54"/>
      <c r="M33" s="57" t="str">
        <f t="shared" ref="M33" si="131">IF(D33="親子D","親",IF(D33="混合D","男",LEFT(D33,1)))</f>
        <v/>
      </c>
      <c r="N33" s="55"/>
      <c r="O33" s="58" t="str">
        <f t="shared" ref="O33" si="132">IF($F33="","",IF($D33="親子D",$U$2,INDEX($S$2:$V$3,MATCH(M33,$R$2:$R$3,0),IF($J33&lt;&gt;"",1,IF($K33&lt;&gt;"",2,4)))))</f>
        <v/>
      </c>
      <c r="P33" s="41"/>
      <c r="Q33" s="1"/>
      <c r="R33" s="42" t="str">
        <f t="shared" ref="R33" si="133">IFERROR(HLOOKUP(E33,$Y$1:$Z$2,2,0),"")</f>
        <v/>
      </c>
      <c r="S33" s="33" t="str">
        <f t="shared" ref="S33" si="134">IF(D33="","",MATCH(D33,$S$1:$S$10,0))</f>
        <v/>
      </c>
      <c r="T33" s="43" t="str">
        <f t="shared" si="98"/>
        <v/>
      </c>
      <c r="U33" s="43" t="str">
        <f t="shared" si="98"/>
        <v/>
      </c>
      <c r="V33" s="43" t="str">
        <f t="shared" si="98"/>
        <v/>
      </c>
      <c r="W33" s="43" t="str">
        <f t="shared" si="98"/>
        <v/>
      </c>
      <c r="X33" s="43" t="str">
        <f t="shared" si="98"/>
        <v/>
      </c>
      <c r="Y33" s="43" t="str">
        <f t="shared" si="98"/>
        <v/>
      </c>
      <c r="Z33" s="43" t="str">
        <f t="shared" si="98"/>
        <v/>
      </c>
      <c r="AA33" s="44" t="str">
        <f t="shared" ref="AA33" si="135">IF(COUNTA(F33:F34)&lt;&gt;COUNTIF(AB33:AB34,"&gt;0"),$W$1,"")</f>
        <v/>
      </c>
      <c r="AB33" s="8">
        <f t="shared" si="8"/>
        <v>0</v>
      </c>
    </row>
    <row r="34" spans="1:28" s="8" customFormat="1" ht="26.25" customHeight="1" thickBot="1" x14ac:dyDescent="0.55000000000000004">
      <c r="B34" s="59">
        <f t="shared" ref="B34" si="136">C33</f>
        <v>11</v>
      </c>
      <c r="C34" s="71"/>
      <c r="D34" s="73"/>
      <c r="E34" s="73"/>
      <c r="F34" s="60"/>
      <c r="G34" s="61" t="str">
        <f t="shared" si="1"/>
        <v/>
      </c>
      <c r="H34" s="60"/>
      <c r="I34" s="61" t="str">
        <f t="shared" si="2"/>
        <v/>
      </c>
      <c r="J34" s="62"/>
      <c r="K34" s="62"/>
      <c r="L34" s="62"/>
      <c r="M34" s="63" t="str">
        <f t="shared" ref="M34" si="137">IF(D33="親子D","子",IF(D33="混合D","女",LEFT(D33,1)))</f>
        <v/>
      </c>
      <c r="N34" s="64"/>
      <c r="O34" s="65" t="str">
        <f t="shared" ref="O34" si="138">IF($F34="","",IF($D33="親子D",0,INDEX($S$2:$V$3,MATCH(M34,$R$2:$R$3,0),IF($J34&lt;&gt;"",1,IF($K34&lt;&gt;"",2,4)))))</f>
        <v/>
      </c>
      <c r="P34" s="41"/>
      <c r="Q34" s="1"/>
      <c r="R34" s="42" t="str">
        <f t="shared" ref="R34" si="139">R33</f>
        <v/>
      </c>
      <c r="S34" s="33"/>
      <c r="T34" s="52" t="str">
        <f t="shared" ref="T34" si="140">IF(AND(LEFT(D33,2)="親子",M34=""),$W$2,"")</f>
        <v/>
      </c>
      <c r="U34" s="52"/>
      <c r="V34" s="52"/>
      <c r="W34" s="52"/>
      <c r="X34" s="52"/>
      <c r="Y34" s="52"/>
      <c r="Z34" s="52"/>
      <c r="AA34" s="44" t="str">
        <f t="shared" ref="AA34" si="141">IF(AND(R33&lt;&gt;"",OR(L33&lt;R33,L34&lt;R34)),IF(R33=55,$Y$3,$Z$3),IF(AND(D33="親子D",N34=""),$W$2,""))</f>
        <v/>
      </c>
      <c r="AB34" s="8">
        <f t="shared" si="8"/>
        <v>0</v>
      </c>
    </row>
    <row r="35" spans="1:28" s="8" customFormat="1" ht="25.2" customHeight="1" x14ac:dyDescent="0.5">
      <c r="B35" s="53">
        <f t="shared" ref="B35" si="142">C35</f>
        <v>12</v>
      </c>
      <c r="C35" s="70">
        <v>12</v>
      </c>
      <c r="D35" s="72"/>
      <c r="E35" s="72"/>
      <c r="F35" s="55"/>
      <c r="G35" s="56" t="str">
        <f t="shared" si="1"/>
        <v/>
      </c>
      <c r="H35" s="55"/>
      <c r="I35" s="56" t="str">
        <f t="shared" si="2"/>
        <v/>
      </c>
      <c r="J35" s="54"/>
      <c r="K35" s="54"/>
      <c r="L35" s="54"/>
      <c r="M35" s="57" t="str">
        <f t="shared" ref="M35" si="143">IF(D35="親子D","親",IF(D35="混合D","男",LEFT(D35,1)))</f>
        <v/>
      </c>
      <c r="N35" s="55"/>
      <c r="O35" s="58" t="str">
        <f t="shared" ref="O35" si="144">IF($F35="","",IF($D35="親子D",$U$2,INDEX($S$2:$V$3,MATCH(M35,$R$2:$R$3,0),IF($J35&lt;&gt;"",1,IF($K35&lt;&gt;"",2,4)))))</f>
        <v/>
      </c>
      <c r="P35" s="41"/>
      <c r="Q35" s="1"/>
      <c r="R35" s="42" t="str">
        <f t="shared" ref="R35" si="145">IFERROR(HLOOKUP(E35,$Y$1:$Z$2,2,0),"")</f>
        <v/>
      </c>
      <c r="S35" s="33" t="str">
        <f t="shared" ref="S35" si="146">IF(D35="","",MATCH(D35,$S$1:$S$10,0))</f>
        <v/>
      </c>
      <c r="T35" s="43" t="str">
        <f t="shared" si="98"/>
        <v/>
      </c>
      <c r="U35" s="43" t="str">
        <f t="shared" si="98"/>
        <v/>
      </c>
      <c r="V35" s="43" t="str">
        <f t="shared" si="98"/>
        <v/>
      </c>
      <c r="W35" s="43" t="str">
        <f t="shared" si="98"/>
        <v/>
      </c>
      <c r="X35" s="43" t="str">
        <f t="shared" si="98"/>
        <v/>
      </c>
      <c r="Y35" s="43" t="str">
        <f t="shared" si="98"/>
        <v/>
      </c>
      <c r="Z35" s="43" t="str">
        <f t="shared" si="98"/>
        <v/>
      </c>
      <c r="AA35" s="44" t="str">
        <f t="shared" ref="AA35" si="147">IF(COUNTA(F35:F36)&lt;&gt;COUNTIF(AB35:AB36,"&gt;0"),$W$1,"")</f>
        <v/>
      </c>
      <c r="AB35" s="8">
        <f t="shared" si="8"/>
        <v>0</v>
      </c>
    </row>
    <row r="36" spans="1:28" s="8" customFormat="1" ht="26.25" customHeight="1" thickBot="1" x14ac:dyDescent="0.55000000000000004">
      <c r="B36" s="59">
        <f t="shared" ref="B36" si="148">C35</f>
        <v>12</v>
      </c>
      <c r="C36" s="71"/>
      <c r="D36" s="73"/>
      <c r="E36" s="73"/>
      <c r="F36" s="60"/>
      <c r="G36" s="61" t="str">
        <f t="shared" si="1"/>
        <v/>
      </c>
      <c r="H36" s="60"/>
      <c r="I36" s="61" t="str">
        <f t="shared" si="2"/>
        <v/>
      </c>
      <c r="J36" s="62"/>
      <c r="K36" s="62"/>
      <c r="L36" s="62"/>
      <c r="M36" s="63" t="str">
        <f t="shared" ref="M36" si="149">IF(D35="親子D","子",IF(D35="混合D","女",LEFT(D35,1)))</f>
        <v/>
      </c>
      <c r="N36" s="66"/>
      <c r="O36" s="67" t="str">
        <f t="shared" ref="O36" si="150">IF($F36="","",IF($D35="親子D",0,INDEX($S$2:$V$3,MATCH(M36,$R$2:$R$3,0),IF($J36&lt;&gt;"",1,IF($K36&lt;&gt;"",2,4)))))</f>
        <v/>
      </c>
      <c r="P36" s="41"/>
      <c r="Q36" s="1"/>
      <c r="R36" s="42" t="str">
        <f t="shared" ref="R36" si="151">R35</f>
        <v/>
      </c>
      <c r="S36" s="33"/>
      <c r="T36" s="52" t="str">
        <f t="shared" ref="T36" si="152">IF(AND(LEFT(D35,2)="親子",M36=""),$W$2,"")</f>
        <v/>
      </c>
      <c r="U36" s="52"/>
      <c r="V36" s="52"/>
      <c r="W36" s="52"/>
      <c r="X36" s="52"/>
      <c r="Y36" s="52"/>
      <c r="Z36" s="52"/>
      <c r="AA36" s="44" t="str">
        <f t="shared" ref="AA36" si="153">IF(AND(R35&lt;&gt;"",OR(L35&lt;R35,L36&lt;R36)),IF(R35=55,$Y$3,$Z$3),IF(AND(D35="親子D",N36=""),$W$2,""))</f>
        <v/>
      </c>
      <c r="AB36" s="8">
        <f t="shared" si="8"/>
        <v>0</v>
      </c>
    </row>
    <row r="37" spans="1:28" x14ac:dyDescent="0.5">
      <c r="A37" s="1"/>
      <c r="B37" s="1"/>
      <c r="C37" s="68"/>
      <c r="D37" s="1"/>
      <c r="E37" s="1"/>
      <c r="F37" s="1"/>
      <c r="G37" s="7"/>
      <c r="H37" s="1"/>
      <c r="I37" s="7"/>
      <c r="J37" s="1"/>
      <c r="K37" s="1"/>
      <c r="L37" s="1"/>
      <c r="M37" s="1"/>
      <c r="N37" s="1"/>
      <c r="O37" s="1"/>
      <c r="P37" s="1"/>
      <c r="Q37" s="1"/>
    </row>
  </sheetData>
  <sheetProtection sheet="1" selectLockedCells="1"/>
  <mergeCells count="58">
    <mergeCell ref="C1:K1"/>
    <mergeCell ref="L1:O1"/>
    <mergeCell ref="W1:X1"/>
    <mergeCell ref="C2:D2"/>
    <mergeCell ref="E2:F2"/>
    <mergeCell ref="W2:X2"/>
    <mergeCell ref="C3:D3"/>
    <mergeCell ref="E3:F3"/>
    <mergeCell ref="C4:D4"/>
    <mergeCell ref="E4:F4"/>
    <mergeCell ref="C5:D5"/>
    <mergeCell ref="E5:F5"/>
    <mergeCell ref="C6:D6"/>
    <mergeCell ref="E6:G6"/>
    <mergeCell ref="C7:D7"/>
    <mergeCell ref="E7:F7"/>
    <mergeCell ref="C8:D8"/>
    <mergeCell ref="E8:F8"/>
    <mergeCell ref="I8:O9"/>
    <mergeCell ref="C11:C12"/>
    <mergeCell ref="D11:D12"/>
    <mergeCell ref="E11:E12"/>
    <mergeCell ref="C13:C14"/>
    <mergeCell ref="D13:D14"/>
    <mergeCell ref="E13:E14"/>
    <mergeCell ref="C15:C16"/>
    <mergeCell ref="D15:D16"/>
    <mergeCell ref="E15:E16"/>
    <mergeCell ref="C17:C18"/>
    <mergeCell ref="D17:D18"/>
    <mergeCell ref="E17:E18"/>
    <mergeCell ref="C19:C20"/>
    <mergeCell ref="D19:D20"/>
    <mergeCell ref="E19:E20"/>
    <mergeCell ref="C21:C22"/>
    <mergeCell ref="D21:D22"/>
    <mergeCell ref="E21:E22"/>
    <mergeCell ref="C23:C24"/>
    <mergeCell ref="D23:D24"/>
    <mergeCell ref="E23:E24"/>
    <mergeCell ref="C25:C26"/>
    <mergeCell ref="D25:D26"/>
    <mergeCell ref="E25:E26"/>
    <mergeCell ref="C27:C28"/>
    <mergeCell ref="D27:D28"/>
    <mergeCell ref="E27:E28"/>
    <mergeCell ref="C29:C30"/>
    <mergeCell ref="D29:D30"/>
    <mergeCell ref="E29:E30"/>
    <mergeCell ref="C35:C36"/>
    <mergeCell ref="D35:D36"/>
    <mergeCell ref="E35:E36"/>
    <mergeCell ref="C31:C32"/>
    <mergeCell ref="D31:D32"/>
    <mergeCell ref="E31:E32"/>
    <mergeCell ref="C33:C34"/>
    <mergeCell ref="D33:D34"/>
    <mergeCell ref="E33:E34"/>
  </mergeCells>
  <phoneticPr fontId="3"/>
  <conditionalFormatting sqref="E2:F7">
    <cfRule type="expression" dxfId="4" priority="1" stopIfTrue="1">
      <formula>AND(COUNTA($F$13:$F$28)&gt;0,E2="")</formula>
    </cfRule>
  </conditionalFormatting>
  <conditionalFormatting sqref="F11:F36">
    <cfRule type="expression" dxfId="3" priority="4" stopIfTrue="1">
      <formula>AND($F11&lt;&gt;"",AB11=0)</formula>
    </cfRule>
  </conditionalFormatting>
  <conditionalFormatting sqref="F12:O36">
    <cfRule type="expression" dxfId="2" priority="2">
      <formula>RIGHT($D11,1)="S"</formula>
    </cfRule>
  </conditionalFormatting>
  <conditionalFormatting sqref="L11:L36">
    <cfRule type="expression" dxfId="1" priority="5" stopIfTrue="1">
      <formula>AND($R11&lt;&gt;"",$L11&lt;$R11)</formula>
    </cfRule>
  </conditionalFormatting>
  <conditionalFormatting sqref="N12:N36">
    <cfRule type="expression" dxfId="0" priority="3">
      <formula>AND($D11="親子D",N12="")</formula>
    </cfRule>
  </conditionalFormatting>
  <dataValidations count="9">
    <dataValidation type="whole" operator="greaterThanOrEqual" allowBlank="1" showInputMessage="1" showErrorMessage="1" error="年齢が足りていません_x000a_" sqref="L11:L36" xr:uid="{D8B5A067-BEB0-48C0-BF72-7977CF7F9CE1}">
      <formula1>VALUE(R11)</formula1>
    </dataValidation>
    <dataValidation type="list" allowBlank="1" showInputMessage="1" showErrorMessage="1" sqref="D11:D36" xr:uid="{307C0C37-D7D5-4BBE-8301-FC07242888BD}">
      <formula1>$S$5:$S$8</formula1>
    </dataValidation>
    <dataValidation type="list" imeMode="hiragana" allowBlank="1" showInputMessage="1" showErrorMessage="1" sqref="J11:K36" xr:uid="{39E00B71-35E9-44FA-A40D-FF2185EA74B3}">
      <formula1>"〇"</formula1>
    </dataValidation>
    <dataValidation type="list" allowBlank="1" showInputMessage="1" showErrorMessage="1" sqref="E8" xr:uid="{ECBFEA9A-A323-4BD9-A779-39AD6841F858}">
      <formula1>"必要,不要"</formula1>
    </dataValidation>
    <dataValidation imeMode="halfKatakana" allowBlank="1" showInputMessage="1" showErrorMessage="1" sqref="B11:B36" xr:uid="{D8502F93-C8C0-4596-A71A-79985671BBC6}"/>
    <dataValidation imeMode="halfAlpha" allowBlank="1" showInputMessage="1" showErrorMessage="1" sqref="E6:G6 M35 E2 N11:N36 E7:F7 M17 M19 M21 M23 M25 M27 M29 M31 M33 M11:M13 M15" xr:uid="{DCBAF459-567E-4D1D-97F5-F33DFD8A067C}"/>
    <dataValidation imeMode="hiragana" allowBlank="1" showInputMessage="1" showErrorMessage="1" sqref="F11:F36 H11:H36 E5:F5 E3:F3" xr:uid="{B0E6BDDB-567A-4007-A81F-58F911218772}"/>
    <dataValidation imeMode="fullKatakana" allowBlank="1" showInputMessage="1" showErrorMessage="1" sqref="G11:G36 E4:F4 I11:I36" xr:uid="{EDA7DDE9-4F1C-44DE-BBFA-65E71B72348E}"/>
    <dataValidation type="list" allowBlank="1" showInputMessage="1" showErrorMessage="1" sqref="E11:E36" xr:uid="{87979B93-7660-46F6-AF5C-52CC0A4454A3}">
      <formula1>$T11:$Z11</formula1>
    </dataValidation>
  </dataValidations>
  <printOptions horizontalCentered="1"/>
  <pageMargins left="0.11811023622047245" right="0.11811023622047245" top="0.47244094488188981" bottom="0.35433070866141736" header="0.43307086614173229" footer="0.23622047244094491"/>
  <pageSetup paperSize="9" scale="9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ミックス</vt:lpstr>
      <vt:lpstr>ミックス!Print_Area</vt:lpstr>
      <vt:lpstr>ミックス!Print_Titles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バドミントン 大和</cp:lastModifiedBy>
  <dcterms:created xsi:type="dcterms:W3CDTF">2025-10-29T11:24:33Z</dcterms:created>
  <dcterms:modified xsi:type="dcterms:W3CDTF">2025-10-31T04:09:10Z</dcterms:modified>
</cp:coreProperties>
</file>